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5b150f493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list" sheetId="1" r:id="R5192176b723547ba"/>
    <x:sheet xmlns:r="http://schemas.openxmlformats.org/officeDocument/2006/relationships" name="Example" sheetId="2" r:id="R2f582277f82e4210"/>
    <x:sheet xmlns:r="http://schemas.openxmlformats.org/officeDocument/2006/relationships" name="Next actions" sheetId="3" r:id="R77a742b0645d4160"/>
    <x:sheet xmlns:r="http://schemas.openxmlformats.org/officeDocument/2006/relationships" name="Read me" sheetId="4" r:id="Rbbf9f5827ccb43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352B26"/>
      <x:name val="Arial"/>
    </x:font>
    <x:font>
      <x:b/>
      <x:sz val="20"/>
      <x:color rgb="FFFFFFFF"/>
      <x:name val="Arial"/>
    </x:font>
    <x:font>
      <x:b/>
      <x:sz val="11"/>
      <x:color rgb="FF352B2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743D26"/>
      </x:patternFill>
    </x:fill>
    <x:fill>
      <x:patternFill patternType="solid">
        <x:fgColor rgb="FFEEE3D8"/>
      </x:patternFill>
    </x:fill>
    <x:fill>
      <x:patternFill patternType="solid">
        <x:fgColor rgb="FFF6F0E9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F5E4C8"/>
        </x:patternFill>
      </x:fill>
    </x:dxf>
    <x:dxf>
      <x:fill>
        <x:patternFill patternType="solid">
          <x:bgColor rgb="FFF5E4C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0847477524c52" /><Relationship Type="http://schemas.openxmlformats.org/officeDocument/2006/relationships/theme" Target="/xl/theme/theme1.xml" Id="R62e07ad59ece4bc7" /><Relationship Type="http://schemas.openxmlformats.org/officeDocument/2006/relationships/sharedStrings" Target="/xl/sharedStrings.xml" Id="R73f5e4b1845a4149" /><Relationship Type="http://schemas.openxmlformats.org/officeDocument/2006/relationships/worksheet" Target="/xl/worksheets/sheet1.xml" Id="R5192176b723547ba" /><Relationship Type="http://schemas.openxmlformats.org/officeDocument/2006/relationships/worksheet" Target="/xl/worksheets/sheet2.xml" Id="R2f582277f82e4210" /><Relationship Type="http://schemas.openxmlformats.org/officeDocument/2006/relationships/worksheet" Target="/xl/worksheets/sheet3.xml" Id="R77a742b0645d4160" /><Relationship Type="http://schemas.openxmlformats.org/officeDocument/2006/relationships/worksheet" Target="/xl/worksheets/sheet4.xml" Id="Rbbf9f5827ccb43d1" /></Relationships>
</file>

<file path=xl/tables/table1.xml><?xml version="1.0" encoding="utf-8"?>
<x:table xmlns:x="http://schemas.openxmlformats.org/spreadsheetml/2006/main" id="1" name="NetworkMylisten" displayName="NetworkMylisten" ref="A7:M57" headerRowCount="1" totalsRowCount="0" totalsRowShown="0">
  <x:tableColumns count="13">
    <x:tableColumn id="1" name="Name"/>
    <x:tableColumn id="2" name="Where we met"/>
    <x:tableColumn id="3" name="Introduced by"/>
    <x:tableColumn id="4" name="Company / role"/>
    <x:tableColumn id="5" name="Follow-up status"/>
    <x:tableColumn id="6" name="What they need"/>
    <x:tableColumn id="7" name="What I offered"/>
    <x:tableColumn id="8" name="Last contact"/>
    <x:tableColumn id="9" name="Next follow-up"/>
    <x:tableColumn id="10" name="Notes"/>
    <x:tableColumn id="11" name="Days until due"/>
    <x:tableColumn id="12" name="Next action"/>
    <x:tableColumn id="13" name="Sort helpe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etworkExampleen" displayName="NetworkExampleen" ref="A7:M57" headerRowCount="1" totalsRowCount="0" totalsRowShown="0">
  <x:tableColumns count="13">
    <x:tableColumn id="1" name="Name"/>
    <x:tableColumn id="2" name="Where we met"/>
    <x:tableColumn id="3" name="Introduced by"/>
    <x:tableColumn id="4" name="Company / role"/>
    <x:tableColumn id="5" name="Follow-up status"/>
    <x:tableColumn id="6" name="What they need"/>
    <x:tableColumn id="7" name="What I offered"/>
    <x:tableColumn id="8" name="Last contact"/>
    <x:tableColumn id="9" name="Next follow-up"/>
    <x:tableColumn id="10" name="Notes"/>
    <x:tableColumn id="11" name="Days until due"/>
    <x:tableColumn id="12" name="Next action"/>
    <x:tableColumn id="13" name="Sort help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b938f581725475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073b39ac96f4d1c" /></Relationships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6" hidden="0" customWidth="1"/>
    <x:col min="6" max="6" width="26" hidden="0" customWidth="1"/>
    <x:col min="7" max="7" width="26" hidden="0" customWidth="1"/>
    <x:col min="8" max="8" width="17" hidden="0" customWidth="1"/>
    <x:col min="9" max="9" width="17" hidden="0" customWidth="1"/>
    <x:col min="10" max="10" width="32" hidden="0" customWidth="1"/>
    <x:col min="11" max="11" width="17" hidden="0" customWidth="1"/>
    <x:col min="12" max="12" width="25" hidden="0" customWidth="1"/>
    <x:col min="13" max="13" width="17" hidden="0" customWidth="1"/>
  </x:cols>
  <x:sheetData>
    <x:row r="1" ht="42" customHeight="1">
      <x:c r="A1" s="7" t="str">
        <x:v>Thoughtful contact follow-up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3" t="str">
        <x:v>Stand / As of</x:v>
      </x:c>
      <x:c r="B3" s="10" t="n">
        <x:f>TODAY()</x:f>
        <x:v>46303</x:v>
      </x:c>
      <x:c r="C3" s="3"/>
      <x:c r="D3" s="3" t="str">
        <x:v>Open tasks</x:v>
      </x:c>
      <x:c r="E3" s="3"/>
      <x:c r="F3" s="3"/>
      <x:c r="G3" s="3" t="n">
        <x:f>COUNTIF(L8:L57,"Review contact")</x:f>
        <x:v>0</x:v>
      </x:c>
      <x:c r="H3" s="3"/>
      <x:c r="I3" s="3"/>
      <x:c r="J3" s="3"/>
      <x:c r="K3" s="3"/>
      <x:c r="L3" s="3"/>
      <x:c r="M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3" t="str">
        <x:v>50 rows · No automated messages · Instructions: Read me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44" customHeight="1">
      <x:c r="A7" s="14" t="str">
        <x:v>Name</x:v>
      </x:c>
      <x:c r="B7" s="14" t="str">
        <x:v>Where we met</x:v>
      </x:c>
      <x:c r="C7" s="14" t="str">
        <x:v>Introduced by</x:v>
      </x:c>
      <x:c r="D7" s="14" t="str">
        <x:v>Company / role</x:v>
      </x:c>
      <x:c r="E7" s="14" t="str">
        <x:v>Follow-up status</x:v>
      </x:c>
      <x:c r="F7" s="14" t="str">
        <x:v>What they need</x:v>
      </x:c>
      <x:c r="G7" s="14" t="str">
        <x:v>What I offered</x:v>
      </x:c>
      <x:c r="H7" s="14" t="str">
        <x:v>Last contact</x:v>
      </x:c>
      <x:c r="I7" s="14" t="str">
        <x:v>Next follow-up</x:v>
      </x:c>
      <x:c r="J7" s="14" t="str">
        <x:v>Notes</x:v>
      </x:c>
      <x:c r="K7" s="14" t="str">
        <x:v>Days until due</x:v>
      </x:c>
      <x:c r="L7" s="14" t="str">
        <x:v>Next action</x:v>
      </x:c>
      <x:c r="M7" s="14" t="str">
        <x:v>Sort helper</x:v>
      </x:c>
    </x:row>
    <x:row r="8" ht="24" customHeight="1">
      <x:c r="A8" s="18"/>
      <x:c r="B8" s="18"/>
      <x:c r="C8" s="18"/>
      <x:c r="D8" s="18"/>
      <x:c r="E8" s="18"/>
      <x:c r="F8" s="18"/>
      <x:c r="G8" s="18"/>
      <x:c r="H8" s="22"/>
      <x:c r="I8" s="22"/>
      <x:c r="J8" s="18"/>
      <x:c r="K8" s="20" t="str">
        <x:f>IF(A8="","",IFERROR(IF(AND(ISNUMBER(I8),I8=INT(I8),I8&gt;=DATE(1901,1,1),I8&lt;=DATE(9999,12,31)),I8-$B$3,""),""))</x:f>
      </x:c>
      <x:c r="L8" s="20" t="str">
        <x:f>IF(A8="","",IF(E8="Do not contact","Do not contact",IF(E8="parked","Parked",IF(E8="sent","Wait for reply",IF(OR(E8="pending",E8="replied"),IF(I8="","Choose a date",IFERROR(IF(AND(ISNUMBER(I8),I8=INT(I8),I8&gt;=DATE(1901,1,1),I8&lt;=DATE(9999,12,31)),IF(I8&lt;=$B$3,"Review contact","Scheduled"),"Check"),"Check")),"Check")))))</x:f>
      </x:c>
      <x:c r="M8" s="20" t="n">
        <x:f>IF(L8="Review contact",I8+ROW()/100000,0)</x:f>
        <x:v>0</x:v>
      </x:c>
    </x:row>
    <x:row r="9" ht="24" customHeight="1">
      <x:c r="A9" s="18"/>
      <x:c r="B9" s="18"/>
      <x:c r="C9" s="18"/>
      <x:c r="D9" s="18"/>
      <x:c r="E9" s="18"/>
      <x:c r="F9" s="18"/>
      <x:c r="G9" s="18"/>
      <x:c r="H9" s="22"/>
      <x:c r="I9" s="22"/>
      <x:c r="J9" s="18"/>
      <x:c r="K9" s="20" t="str">
        <x:f>IF(A9="","",IFERROR(IF(AND(ISNUMBER(I9),I9=INT(I9),I9&gt;=DATE(1901,1,1),I9&lt;=DATE(9999,12,31)),I9-$B$3,""),""))</x:f>
      </x:c>
      <x:c r="L9" s="20" t="str">
        <x:f>IF(A9="","",IF(E9="Do not contact","Do not contact",IF(E9="parked","Parked",IF(E9="sent","Wait for reply",IF(OR(E9="pending",E9="replied"),IF(I9="","Choose a date",IFERROR(IF(AND(ISNUMBER(I9),I9=INT(I9),I9&gt;=DATE(1901,1,1),I9&lt;=DATE(9999,12,31)),IF(I9&lt;=$B$3,"Review contact","Scheduled"),"Check"),"Check")),"Check")))))</x:f>
      </x:c>
      <x:c r="M9" s="20" t="n">
        <x:f>IF(L9="Review contact",I9+ROW()/100000,0)</x:f>
        <x:v>0</x:v>
      </x:c>
    </x:row>
    <x:row r="10" ht="24" customHeight="1">
      <x:c r="A10" s="18"/>
      <x:c r="B10" s="18"/>
      <x:c r="C10" s="18"/>
      <x:c r="D10" s="18"/>
      <x:c r="E10" s="18"/>
      <x:c r="F10" s="18"/>
      <x:c r="G10" s="18"/>
      <x:c r="H10" s="22"/>
      <x:c r="I10" s="22"/>
      <x:c r="J10" s="18"/>
      <x:c r="K10" s="20" t="str">
        <x:f>IF(A10="","",IFERROR(IF(AND(ISNUMBER(I10),I10=INT(I10),I10&gt;=DATE(1901,1,1),I10&lt;=DATE(9999,12,31)),I10-$B$3,""),""))</x:f>
      </x:c>
      <x:c r="L10" s="20" t="str">
        <x:f>IF(A10="","",IF(E10="Do not contact","Do not contact",IF(E10="parked","Parked",IF(E10="sent","Wait for reply",IF(OR(E10="pending",E10="replied"),IF(I10="","Choose a date",IFERROR(IF(AND(ISNUMBER(I10),I10=INT(I10),I10&gt;=DATE(1901,1,1),I10&lt;=DATE(9999,12,31)),IF(I10&lt;=$B$3,"Review contact","Scheduled"),"Check"),"Check")),"Check")))))</x:f>
      </x:c>
      <x:c r="M10" s="20" t="n">
        <x:f>IF(L10="Review contact",I10+ROW()/100000,0)</x:f>
        <x:v>0</x:v>
      </x:c>
    </x:row>
    <x:row r="11" ht="24" customHeight="1">
      <x:c r="A11" s="18"/>
      <x:c r="B11" s="18"/>
      <x:c r="C11" s="18"/>
      <x:c r="D11" s="18"/>
      <x:c r="E11" s="18"/>
      <x:c r="F11" s="18"/>
      <x:c r="G11" s="18"/>
      <x:c r="H11" s="22"/>
      <x:c r="I11" s="22"/>
      <x:c r="J11" s="18"/>
      <x:c r="K11" s="20" t="str">
        <x:f>IF(A11="","",IFERROR(IF(AND(ISNUMBER(I11),I11=INT(I11),I11&gt;=DATE(1901,1,1),I11&lt;=DATE(9999,12,31)),I11-$B$3,""),""))</x:f>
      </x:c>
      <x:c r="L11" s="20" t="str">
        <x:f>IF(A11="","",IF(E11="Do not contact","Do not contact",IF(E11="parked","Parked",IF(E11="sent","Wait for reply",IF(OR(E11="pending",E11="replied"),IF(I11="","Choose a date",IFERROR(IF(AND(ISNUMBER(I11),I11=INT(I11),I11&gt;=DATE(1901,1,1),I11&lt;=DATE(9999,12,31)),IF(I11&lt;=$B$3,"Review contact","Scheduled"),"Check"),"Check")),"Check")))))</x:f>
      </x:c>
      <x:c r="M11" s="20" t="n">
        <x:f>IF(L11="Review contact",I11+ROW()/100000,0)</x:f>
        <x:v>0</x:v>
      </x:c>
    </x:row>
    <x:row r="12" ht="24" customHeight="1">
      <x:c r="A12" s="18"/>
      <x:c r="B12" s="18"/>
      <x:c r="C12" s="18"/>
      <x:c r="D12" s="18"/>
      <x:c r="E12" s="18"/>
      <x:c r="F12" s="18"/>
      <x:c r="G12" s="18"/>
      <x:c r="H12" s="22"/>
      <x:c r="I12" s="22"/>
      <x:c r="J12" s="18"/>
      <x:c r="K12" s="20" t="str">
        <x:f>IF(A12="","",IFERROR(IF(AND(ISNUMBER(I12),I12=INT(I12),I12&gt;=DATE(1901,1,1),I12&lt;=DATE(9999,12,31)),I12-$B$3,""),""))</x:f>
      </x:c>
      <x:c r="L12" s="20" t="str">
        <x:f>IF(A12="","",IF(E12="Do not contact","Do not contact",IF(E12="parked","Parked",IF(E12="sent","Wait for reply",IF(OR(E12="pending",E12="replied"),IF(I12="","Choose a date",IFERROR(IF(AND(ISNUMBER(I12),I12=INT(I12),I12&gt;=DATE(1901,1,1),I12&lt;=DATE(9999,12,31)),IF(I12&lt;=$B$3,"Review contact","Scheduled"),"Check"),"Check")),"Check")))))</x:f>
      </x:c>
      <x:c r="M12" s="20" t="n">
        <x:f>IF(L12="Review contact",I12+ROW()/100000,0)</x:f>
        <x:v>0</x:v>
      </x:c>
    </x:row>
    <x:row r="13" ht="24" customHeight="1">
      <x:c r="A13" s="18"/>
      <x:c r="B13" s="18"/>
      <x:c r="C13" s="18"/>
      <x:c r="D13" s="18"/>
      <x:c r="E13" s="18"/>
      <x:c r="F13" s="18"/>
      <x:c r="G13" s="18"/>
      <x:c r="H13" s="22"/>
      <x:c r="I13" s="22"/>
      <x:c r="J13" s="18"/>
      <x:c r="K13" s="20" t="str">
        <x:f>IF(A13="","",IFERROR(IF(AND(ISNUMBER(I13),I13=INT(I13),I13&gt;=DATE(1901,1,1),I13&lt;=DATE(9999,12,31)),I13-$B$3,""),""))</x:f>
      </x:c>
      <x:c r="L13" s="20" t="str">
        <x:f>IF(A13="","",IF(E13="Do not contact","Do not contact",IF(E13="parked","Parked",IF(E13="sent","Wait for reply",IF(OR(E13="pending",E13="replied"),IF(I13="","Choose a date",IFERROR(IF(AND(ISNUMBER(I13),I13=INT(I13),I13&gt;=DATE(1901,1,1),I13&lt;=DATE(9999,12,31)),IF(I13&lt;=$B$3,"Review contact","Scheduled"),"Check"),"Check")),"Check")))))</x:f>
      </x:c>
      <x:c r="M13" s="20" t="n">
        <x:f>IF(L13="Review contact",I13+ROW()/100000,0)</x:f>
        <x:v>0</x:v>
      </x:c>
    </x:row>
    <x:row r="14" ht="24" customHeight="1">
      <x:c r="A14" s="18"/>
      <x:c r="B14" s="18"/>
      <x:c r="C14" s="18"/>
      <x:c r="D14" s="18"/>
      <x:c r="E14" s="18"/>
      <x:c r="F14" s="18"/>
      <x:c r="G14" s="18"/>
      <x:c r="H14" s="22"/>
      <x:c r="I14" s="22"/>
      <x:c r="J14" s="18"/>
      <x:c r="K14" s="20" t="str">
        <x:f>IF(A14="","",IFERROR(IF(AND(ISNUMBER(I14),I14=INT(I14),I14&gt;=DATE(1901,1,1),I14&lt;=DATE(9999,12,31)),I14-$B$3,""),""))</x:f>
      </x:c>
      <x:c r="L14" s="20" t="str">
        <x:f>IF(A14="","",IF(E14="Do not contact","Do not contact",IF(E14="parked","Parked",IF(E14="sent","Wait for reply",IF(OR(E14="pending",E14="replied"),IF(I14="","Choose a date",IFERROR(IF(AND(ISNUMBER(I14),I14=INT(I14),I14&gt;=DATE(1901,1,1),I14&lt;=DATE(9999,12,31)),IF(I14&lt;=$B$3,"Review contact","Scheduled"),"Check"),"Check")),"Check")))))</x:f>
      </x:c>
      <x:c r="M14" s="20" t="n">
        <x:f>IF(L14="Review contact",I14+ROW()/100000,0)</x:f>
        <x:v>0</x:v>
      </x:c>
    </x:row>
    <x:row r="15" ht="24" customHeight="1">
      <x:c r="A15" s="18"/>
      <x:c r="B15" s="18"/>
      <x:c r="C15" s="18"/>
      <x:c r="D15" s="18"/>
      <x:c r="E15" s="18"/>
      <x:c r="F15" s="18"/>
      <x:c r="G15" s="18"/>
      <x:c r="H15" s="22"/>
      <x:c r="I15" s="22"/>
      <x:c r="J15" s="18"/>
      <x:c r="K15" s="20" t="str">
        <x:f>IF(A15="","",IFERROR(IF(AND(ISNUMBER(I15),I15=INT(I15),I15&gt;=DATE(1901,1,1),I15&lt;=DATE(9999,12,31)),I15-$B$3,""),""))</x:f>
      </x:c>
      <x:c r="L15" s="20" t="str">
        <x:f>IF(A15="","",IF(E15="Do not contact","Do not contact",IF(E15="parked","Parked",IF(E15="sent","Wait for reply",IF(OR(E15="pending",E15="replied"),IF(I15="","Choose a date",IFERROR(IF(AND(ISNUMBER(I15),I15=INT(I15),I15&gt;=DATE(1901,1,1),I15&lt;=DATE(9999,12,31)),IF(I15&lt;=$B$3,"Review contact","Scheduled"),"Check"),"Check")),"Check")))))</x:f>
      </x:c>
      <x:c r="M15" s="20" t="n">
        <x:f>IF(L15="Review contact",I15+ROW()/100000,0)</x:f>
        <x:v>0</x:v>
      </x:c>
    </x:row>
    <x:row r="16" ht="24" customHeight="1">
      <x:c r="A16" s="18"/>
      <x:c r="B16" s="18"/>
      <x:c r="C16" s="18"/>
      <x:c r="D16" s="18"/>
      <x:c r="E16" s="18"/>
      <x:c r="F16" s="18"/>
      <x:c r="G16" s="18"/>
      <x:c r="H16" s="22"/>
      <x:c r="I16" s="22"/>
      <x:c r="J16" s="18"/>
      <x:c r="K16" s="20" t="str">
        <x:f>IF(A16="","",IFERROR(IF(AND(ISNUMBER(I16),I16=INT(I16),I16&gt;=DATE(1901,1,1),I16&lt;=DATE(9999,12,31)),I16-$B$3,""),""))</x:f>
      </x:c>
      <x:c r="L16" s="20" t="str">
        <x:f>IF(A16="","",IF(E16="Do not contact","Do not contact",IF(E16="parked","Parked",IF(E16="sent","Wait for reply",IF(OR(E16="pending",E16="replied"),IF(I16="","Choose a date",IFERROR(IF(AND(ISNUMBER(I16),I16=INT(I16),I16&gt;=DATE(1901,1,1),I16&lt;=DATE(9999,12,31)),IF(I16&lt;=$B$3,"Review contact","Scheduled"),"Check"),"Check")),"Check")))))</x:f>
      </x:c>
      <x:c r="M16" s="20" t="n">
        <x:f>IF(L16="Review contact",I16+ROW()/100000,0)</x:f>
        <x:v>0</x:v>
      </x:c>
    </x:row>
    <x:row r="17" ht="24" customHeight="1">
      <x:c r="A17" s="18"/>
      <x:c r="B17" s="18"/>
      <x:c r="C17" s="18"/>
      <x:c r="D17" s="18"/>
      <x:c r="E17" s="18"/>
      <x:c r="F17" s="18"/>
      <x:c r="G17" s="18"/>
      <x:c r="H17" s="22"/>
      <x:c r="I17" s="22"/>
      <x:c r="J17" s="18"/>
      <x:c r="K17" s="20" t="str">
        <x:f>IF(A17="","",IFERROR(IF(AND(ISNUMBER(I17),I17=INT(I17),I17&gt;=DATE(1901,1,1),I17&lt;=DATE(9999,12,31)),I17-$B$3,""),""))</x:f>
      </x:c>
      <x:c r="L17" s="20" t="str">
        <x:f>IF(A17="","",IF(E17="Do not contact","Do not contact",IF(E17="parked","Parked",IF(E17="sent","Wait for reply",IF(OR(E17="pending",E17="replied"),IF(I17="","Choose a date",IFERROR(IF(AND(ISNUMBER(I17),I17=INT(I17),I17&gt;=DATE(1901,1,1),I17&lt;=DATE(9999,12,31)),IF(I17&lt;=$B$3,"Review contact","Scheduled"),"Check"),"Check")),"Check")))))</x:f>
      </x:c>
      <x:c r="M17" s="20" t="n">
        <x:f>IF(L17="Review contact",I17+ROW()/100000,0)</x:f>
        <x:v>0</x:v>
      </x:c>
    </x:row>
    <x:row r="18" ht="24" customHeight="1">
      <x:c r="A18" s="18"/>
      <x:c r="B18" s="18"/>
      <x:c r="C18" s="18"/>
      <x:c r="D18" s="18"/>
      <x:c r="E18" s="18"/>
      <x:c r="F18" s="18"/>
      <x:c r="G18" s="18"/>
      <x:c r="H18" s="22"/>
      <x:c r="I18" s="22"/>
      <x:c r="J18" s="18"/>
      <x:c r="K18" s="20" t="str">
        <x:f>IF(A18="","",IFERROR(IF(AND(ISNUMBER(I18),I18=INT(I18),I18&gt;=DATE(1901,1,1),I18&lt;=DATE(9999,12,31)),I18-$B$3,""),""))</x:f>
      </x:c>
      <x:c r="L18" s="20" t="str">
        <x:f>IF(A18="","",IF(E18="Do not contact","Do not contact",IF(E18="parked","Parked",IF(E18="sent","Wait for reply",IF(OR(E18="pending",E18="replied"),IF(I18="","Choose a date",IFERROR(IF(AND(ISNUMBER(I18),I18=INT(I18),I18&gt;=DATE(1901,1,1),I18&lt;=DATE(9999,12,31)),IF(I18&lt;=$B$3,"Review contact","Scheduled"),"Check"),"Check")),"Check")))))</x:f>
      </x:c>
      <x:c r="M18" s="20" t="n">
        <x:f>IF(L18="Review contact",I18+ROW()/100000,0)</x:f>
        <x:v>0</x:v>
      </x:c>
    </x:row>
    <x:row r="19" ht="24" customHeight="1">
      <x:c r="A19" s="18"/>
      <x:c r="B19" s="18"/>
      <x:c r="C19" s="18"/>
      <x:c r="D19" s="18"/>
      <x:c r="E19" s="18"/>
      <x:c r="F19" s="18"/>
      <x:c r="G19" s="18"/>
      <x:c r="H19" s="22"/>
      <x:c r="I19" s="22"/>
      <x:c r="J19" s="18"/>
      <x:c r="K19" s="20" t="str">
        <x:f>IF(A19="","",IFERROR(IF(AND(ISNUMBER(I19),I19=INT(I19),I19&gt;=DATE(1901,1,1),I19&lt;=DATE(9999,12,31)),I19-$B$3,""),""))</x:f>
      </x:c>
      <x:c r="L19" s="20" t="str">
        <x:f>IF(A19="","",IF(E19="Do not contact","Do not contact",IF(E19="parked","Parked",IF(E19="sent","Wait for reply",IF(OR(E19="pending",E19="replied"),IF(I19="","Choose a date",IFERROR(IF(AND(ISNUMBER(I19),I19=INT(I19),I19&gt;=DATE(1901,1,1),I19&lt;=DATE(9999,12,31)),IF(I19&lt;=$B$3,"Review contact","Scheduled"),"Check"),"Check")),"Check")))))</x:f>
      </x:c>
      <x:c r="M19" s="20" t="n">
        <x:f>IF(L19="Review contact",I19+ROW()/100000,0)</x:f>
        <x:v>0</x:v>
      </x:c>
    </x:row>
    <x:row r="20" ht="24" customHeight="1">
      <x:c r="A20" s="18"/>
      <x:c r="B20" s="18"/>
      <x:c r="C20" s="18"/>
      <x:c r="D20" s="18"/>
      <x:c r="E20" s="18"/>
      <x:c r="F20" s="18"/>
      <x:c r="G20" s="18"/>
      <x:c r="H20" s="22"/>
      <x:c r="I20" s="22"/>
      <x:c r="J20" s="18"/>
      <x:c r="K20" s="20" t="str">
        <x:f>IF(A20="","",IFERROR(IF(AND(ISNUMBER(I20),I20=INT(I20),I20&gt;=DATE(1901,1,1),I20&lt;=DATE(9999,12,31)),I20-$B$3,""),""))</x:f>
      </x:c>
      <x:c r="L20" s="20" t="str">
        <x:f>IF(A20="","",IF(E20="Do not contact","Do not contact",IF(E20="parked","Parked",IF(E20="sent","Wait for reply",IF(OR(E20="pending",E20="replied"),IF(I20="","Choose a date",IFERROR(IF(AND(ISNUMBER(I20),I20=INT(I20),I20&gt;=DATE(1901,1,1),I20&lt;=DATE(9999,12,31)),IF(I20&lt;=$B$3,"Review contact","Scheduled"),"Check"),"Check")),"Check")))))</x:f>
      </x:c>
      <x:c r="M20" s="20" t="n">
        <x:f>IF(L20="Review contact",I20+ROW()/100000,0)</x:f>
        <x:v>0</x:v>
      </x:c>
    </x:row>
    <x:row r="21" ht="24" customHeight="1">
      <x:c r="A21" s="18"/>
      <x:c r="B21" s="18"/>
      <x:c r="C21" s="18"/>
      <x:c r="D21" s="18"/>
      <x:c r="E21" s="18"/>
      <x:c r="F21" s="18"/>
      <x:c r="G21" s="18"/>
      <x:c r="H21" s="22"/>
      <x:c r="I21" s="22"/>
      <x:c r="J21" s="18"/>
      <x:c r="K21" s="20" t="str">
        <x:f>IF(A21="","",IFERROR(IF(AND(ISNUMBER(I21),I21=INT(I21),I21&gt;=DATE(1901,1,1),I21&lt;=DATE(9999,12,31)),I21-$B$3,""),""))</x:f>
      </x:c>
      <x:c r="L21" s="20" t="str">
        <x:f>IF(A21="","",IF(E21="Do not contact","Do not contact",IF(E21="parked","Parked",IF(E21="sent","Wait for reply",IF(OR(E21="pending",E21="replied"),IF(I21="","Choose a date",IFERROR(IF(AND(ISNUMBER(I21),I21=INT(I21),I21&gt;=DATE(1901,1,1),I21&lt;=DATE(9999,12,31)),IF(I21&lt;=$B$3,"Review contact","Scheduled"),"Check"),"Check")),"Check")))))</x:f>
      </x:c>
      <x:c r="M21" s="20" t="n">
        <x:f>IF(L21="Review contact",I21+ROW()/100000,0)</x:f>
        <x:v>0</x:v>
      </x:c>
    </x:row>
    <x:row r="22" ht="24" customHeight="1">
      <x:c r="A22" s="18"/>
      <x:c r="B22" s="18"/>
      <x:c r="C22" s="18"/>
      <x:c r="D22" s="18"/>
      <x:c r="E22" s="18"/>
      <x:c r="F22" s="18"/>
      <x:c r="G22" s="18"/>
      <x:c r="H22" s="22"/>
      <x:c r="I22" s="22"/>
      <x:c r="J22" s="18"/>
      <x:c r="K22" s="20" t="str">
        <x:f>IF(A22="","",IFERROR(IF(AND(ISNUMBER(I22),I22=INT(I22),I22&gt;=DATE(1901,1,1),I22&lt;=DATE(9999,12,31)),I22-$B$3,""),""))</x:f>
      </x:c>
      <x:c r="L22" s="20" t="str">
        <x:f>IF(A22="","",IF(E22="Do not contact","Do not contact",IF(E22="parked","Parked",IF(E22="sent","Wait for reply",IF(OR(E22="pending",E22="replied"),IF(I22="","Choose a date",IFERROR(IF(AND(ISNUMBER(I22),I22=INT(I22),I22&gt;=DATE(1901,1,1),I22&lt;=DATE(9999,12,31)),IF(I22&lt;=$B$3,"Review contact","Scheduled"),"Check"),"Check")),"Check")))))</x:f>
      </x:c>
      <x:c r="M22" s="20" t="n">
        <x:f>IF(L22="Review contact",I22+ROW()/100000,0)</x:f>
        <x:v>0</x:v>
      </x:c>
    </x:row>
    <x:row r="23" ht="24" customHeight="1">
      <x:c r="A23" s="18"/>
      <x:c r="B23" s="18"/>
      <x:c r="C23" s="18"/>
      <x:c r="D23" s="18"/>
      <x:c r="E23" s="18"/>
      <x:c r="F23" s="18"/>
      <x:c r="G23" s="18"/>
      <x:c r="H23" s="22"/>
      <x:c r="I23" s="22"/>
      <x:c r="J23" s="18"/>
      <x:c r="K23" s="20" t="str">
        <x:f>IF(A23="","",IFERROR(IF(AND(ISNUMBER(I23),I23=INT(I23),I23&gt;=DATE(1901,1,1),I23&lt;=DATE(9999,12,31)),I23-$B$3,""),""))</x:f>
      </x:c>
      <x:c r="L23" s="20" t="str">
        <x:f>IF(A23="","",IF(E23="Do not contact","Do not contact",IF(E23="parked","Parked",IF(E23="sent","Wait for reply",IF(OR(E23="pending",E23="replied"),IF(I23="","Choose a date",IFERROR(IF(AND(ISNUMBER(I23),I23=INT(I23),I23&gt;=DATE(1901,1,1),I23&lt;=DATE(9999,12,31)),IF(I23&lt;=$B$3,"Review contact","Scheduled"),"Check"),"Check")),"Check")))))</x:f>
      </x:c>
      <x:c r="M23" s="20" t="n">
        <x:f>IF(L23="Review contact",I23+ROW()/100000,0)</x:f>
        <x:v>0</x:v>
      </x:c>
    </x:row>
    <x:row r="24" ht="24" customHeight="1">
      <x:c r="A24" s="18"/>
      <x:c r="B24" s="18"/>
      <x:c r="C24" s="18"/>
      <x:c r="D24" s="18"/>
      <x:c r="E24" s="18"/>
      <x:c r="F24" s="18"/>
      <x:c r="G24" s="18"/>
      <x:c r="H24" s="22"/>
      <x:c r="I24" s="22"/>
      <x:c r="J24" s="18"/>
      <x:c r="K24" s="20" t="str">
        <x:f>IF(A24="","",IFERROR(IF(AND(ISNUMBER(I24),I24=INT(I24),I24&gt;=DATE(1901,1,1),I24&lt;=DATE(9999,12,31)),I24-$B$3,""),""))</x:f>
      </x:c>
      <x:c r="L24" s="20" t="str">
        <x:f>IF(A24="","",IF(E24="Do not contact","Do not contact",IF(E24="parked","Parked",IF(E24="sent","Wait for reply",IF(OR(E24="pending",E24="replied"),IF(I24="","Choose a date",IFERROR(IF(AND(ISNUMBER(I24),I24=INT(I24),I24&gt;=DATE(1901,1,1),I24&lt;=DATE(9999,12,31)),IF(I24&lt;=$B$3,"Review contact","Scheduled"),"Check"),"Check")),"Check")))))</x:f>
      </x:c>
      <x:c r="M24" s="20" t="n">
        <x:f>IF(L24="Review contact",I24+ROW()/100000,0)</x:f>
        <x:v>0</x:v>
      </x:c>
    </x:row>
    <x:row r="25" ht="24" customHeight="1">
      <x:c r="A25" s="18"/>
      <x:c r="B25" s="18"/>
      <x:c r="C25" s="18"/>
      <x:c r="D25" s="18"/>
      <x:c r="E25" s="18"/>
      <x:c r="F25" s="18"/>
      <x:c r="G25" s="18"/>
      <x:c r="H25" s="22"/>
      <x:c r="I25" s="22"/>
      <x:c r="J25" s="18"/>
      <x:c r="K25" s="20" t="str">
        <x:f>IF(A25="","",IFERROR(IF(AND(ISNUMBER(I25),I25=INT(I25),I25&gt;=DATE(1901,1,1),I25&lt;=DATE(9999,12,31)),I25-$B$3,""),""))</x:f>
      </x:c>
      <x:c r="L25" s="20" t="str">
        <x:f>IF(A25="","",IF(E25="Do not contact","Do not contact",IF(E25="parked","Parked",IF(E25="sent","Wait for reply",IF(OR(E25="pending",E25="replied"),IF(I25="","Choose a date",IFERROR(IF(AND(ISNUMBER(I25),I25=INT(I25),I25&gt;=DATE(1901,1,1),I25&lt;=DATE(9999,12,31)),IF(I25&lt;=$B$3,"Review contact","Scheduled"),"Check"),"Check")),"Check")))))</x:f>
      </x:c>
      <x:c r="M25" s="20" t="n">
        <x:f>IF(L25="Review contact",I25+ROW()/100000,0)</x:f>
        <x:v>0</x:v>
      </x:c>
    </x:row>
    <x:row r="26" ht="24" customHeight="1">
      <x:c r="A26" s="18"/>
      <x:c r="B26" s="18"/>
      <x:c r="C26" s="18"/>
      <x:c r="D26" s="18"/>
      <x:c r="E26" s="18"/>
      <x:c r="F26" s="18"/>
      <x:c r="G26" s="18"/>
      <x:c r="H26" s="22"/>
      <x:c r="I26" s="22"/>
      <x:c r="J26" s="18"/>
      <x:c r="K26" s="20" t="str">
        <x:f>IF(A26="","",IFERROR(IF(AND(ISNUMBER(I26),I26=INT(I26),I26&gt;=DATE(1901,1,1),I26&lt;=DATE(9999,12,31)),I26-$B$3,""),""))</x:f>
      </x:c>
      <x:c r="L26" s="20" t="str">
        <x:f>IF(A26="","",IF(E26="Do not contact","Do not contact",IF(E26="parked","Parked",IF(E26="sent","Wait for reply",IF(OR(E26="pending",E26="replied"),IF(I26="","Choose a date",IFERROR(IF(AND(ISNUMBER(I26),I26=INT(I26),I26&gt;=DATE(1901,1,1),I26&lt;=DATE(9999,12,31)),IF(I26&lt;=$B$3,"Review contact","Scheduled"),"Check"),"Check")),"Check")))))</x:f>
      </x:c>
      <x:c r="M26" s="20" t="n">
        <x:f>IF(L26="Review contact",I26+ROW()/100000,0)</x:f>
        <x:v>0</x:v>
      </x:c>
    </x:row>
    <x:row r="27" ht="24" customHeight="1">
      <x:c r="A27" s="18"/>
      <x:c r="B27" s="18"/>
      <x:c r="C27" s="18"/>
      <x:c r="D27" s="18"/>
      <x:c r="E27" s="18"/>
      <x:c r="F27" s="18"/>
      <x:c r="G27" s="18"/>
      <x:c r="H27" s="22"/>
      <x:c r="I27" s="22"/>
      <x:c r="J27" s="18"/>
      <x:c r="K27" s="20" t="str">
        <x:f>IF(A27="","",IFERROR(IF(AND(ISNUMBER(I27),I27=INT(I27),I27&gt;=DATE(1901,1,1),I27&lt;=DATE(9999,12,31)),I27-$B$3,""),""))</x:f>
      </x:c>
      <x:c r="L27" s="20" t="str">
        <x:f>IF(A27="","",IF(E27="Do not contact","Do not contact",IF(E27="parked","Parked",IF(E27="sent","Wait for reply",IF(OR(E27="pending",E27="replied"),IF(I27="","Choose a date",IFERROR(IF(AND(ISNUMBER(I27),I27=INT(I27),I27&gt;=DATE(1901,1,1),I27&lt;=DATE(9999,12,31)),IF(I27&lt;=$B$3,"Review contact","Scheduled"),"Check"),"Check")),"Check")))))</x:f>
      </x:c>
      <x:c r="M27" s="20" t="n">
        <x:f>IF(L27="Review contact",I27+ROW()/100000,0)</x:f>
        <x:v>0</x:v>
      </x:c>
    </x:row>
    <x:row r="28" ht="24" customHeight="1">
      <x:c r="A28" s="18"/>
      <x:c r="B28" s="18"/>
      <x:c r="C28" s="18"/>
      <x:c r="D28" s="18"/>
      <x:c r="E28" s="18"/>
      <x:c r="F28" s="18"/>
      <x:c r="G28" s="18"/>
      <x:c r="H28" s="22"/>
      <x:c r="I28" s="22"/>
      <x:c r="J28" s="18"/>
      <x:c r="K28" s="20" t="str">
        <x:f>IF(A28="","",IFERROR(IF(AND(ISNUMBER(I28),I28=INT(I28),I28&gt;=DATE(1901,1,1),I28&lt;=DATE(9999,12,31)),I28-$B$3,""),""))</x:f>
      </x:c>
      <x:c r="L28" s="20" t="str">
        <x:f>IF(A28="","",IF(E28="Do not contact","Do not contact",IF(E28="parked","Parked",IF(E28="sent","Wait for reply",IF(OR(E28="pending",E28="replied"),IF(I28="","Choose a date",IFERROR(IF(AND(ISNUMBER(I28),I28=INT(I28),I28&gt;=DATE(1901,1,1),I28&lt;=DATE(9999,12,31)),IF(I28&lt;=$B$3,"Review contact","Scheduled"),"Check"),"Check")),"Check")))))</x:f>
      </x:c>
      <x:c r="M28" s="20" t="n">
        <x:f>IF(L28="Review contact",I28+ROW()/100000,0)</x:f>
        <x:v>0</x:v>
      </x:c>
    </x:row>
    <x:row r="29" ht="24" customHeight="1">
      <x:c r="A29" s="18"/>
      <x:c r="B29" s="18"/>
      <x:c r="C29" s="18"/>
      <x:c r="D29" s="18"/>
      <x:c r="E29" s="18"/>
      <x:c r="F29" s="18"/>
      <x:c r="G29" s="18"/>
      <x:c r="H29" s="22"/>
      <x:c r="I29" s="22"/>
      <x:c r="J29" s="18"/>
      <x:c r="K29" s="20" t="str">
        <x:f>IF(A29="","",IFERROR(IF(AND(ISNUMBER(I29),I29=INT(I29),I29&gt;=DATE(1901,1,1),I29&lt;=DATE(9999,12,31)),I29-$B$3,""),""))</x:f>
      </x:c>
      <x:c r="L29" s="20" t="str">
        <x:f>IF(A29="","",IF(E29="Do not contact","Do not contact",IF(E29="parked","Parked",IF(E29="sent","Wait for reply",IF(OR(E29="pending",E29="replied"),IF(I29="","Choose a date",IFERROR(IF(AND(ISNUMBER(I29),I29=INT(I29),I29&gt;=DATE(1901,1,1),I29&lt;=DATE(9999,12,31)),IF(I29&lt;=$B$3,"Review contact","Scheduled"),"Check"),"Check")),"Check")))))</x:f>
      </x:c>
      <x:c r="M29" s="20" t="n">
        <x:f>IF(L29="Review contact",I29+ROW()/100000,0)</x:f>
        <x:v>0</x:v>
      </x:c>
    </x:row>
    <x:row r="30" ht="24" customHeight="1">
      <x:c r="A30" s="18"/>
      <x:c r="B30" s="18"/>
      <x:c r="C30" s="18"/>
      <x:c r="D30" s="18"/>
      <x:c r="E30" s="18"/>
      <x:c r="F30" s="18"/>
      <x:c r="G30" s="18"/>
      <x:c r="H30" s="22"/>
      <x:c r="I30" s="22"/>
      <x:c r="J30" s="18"/>
      <x:c r="K30" s="20" t="str">
        <x:f>IF(A30="","",IFERROR(IF(AND(ISNUMBER(I30),I30=INT(I30),I30&gt;=DATE(1901,1,1),I30&lt;=DATE(9999,12,31)),I30-$B$3,""),""))</x:f>
      </x:c>
      <x:c r="L30" s="20" t="str">
        <x:f>IF(A30="","",IF(E30="Do not contact","Do not contact",IF(E30="parked","Parked",IF(E30="sent","Wait for reply",IF(OR(E30="pending",E30="replied"),IF(I30="","Choose a date",IFERROR(IF(AND(ISNUMBER(I30),I30=INT(I30),I30&gt;=DATE(1901,1,1),I30&lt;=DATE(9999,12,31)),IF(I30&lt;=$B$3,"Review contact","Scheduled"),"Check"),"Check")),"Check")))))</x:f>
      </x:c>
      <x:c r="M30" s="20" t="n">
        <x:f>IF(L30="Review contact",I30+ROW()/100000,0)</x:f>
        <x:v>0</x:v>
      </x:c>
    </x:row>
    <x:row r="31" ht="24" customHeight="1">
      <x:c r="A31" s="18"/>
      <x:c r="B31" s="18"/>
      <x:c r="C31" s="18"/>
      <x:c r="D31" s="18"/>
      <x:c r="E31" s="18"/>
      <x:c r="F31" s="18"/>
      <x:c r="G31" s="18"/>
      <x:c r="H31" s="22"/>
      <x:c r="I31" s="22"/>
      <x:c r="J31" s="18"/>
      <x:c r="K31" s="20" t="str">
        <x:f>IF(A31="","",IFERROR(IF(AND(ISNUMBER(I31),I31=INT(I31),I31&gt;=DATE(1901,1,1),I31&lt;=DATE(9999,12,31)),I31-$B$3,""),""))</x:f>
      </x:c>
      <x:c r="L31" s="20" t="str">
        <x:f>IF(A31="","",IF(E31="Do not contact","Do not contact",IF(E31="parked","Parked",IF(E31="sent","Wait for reply",IF(OR(E31="pending",E31="replied"),IF(I31="","Choose a date",IFERROR(IF(AND(ISNUMBER(I31),I31=INT(I31),I31&gt;=DATE(1901,1,1),I31&lt;=DATE(9999,12,31)),IF(I31&lt;=$B$3,"Review contact","Scheduled"),"Check"),"Check")),"Check")))))</x:f>
      </x:c>
      <x:c r="M31" s="20" t="n">
        <x:f>IF(L31="Review contact",I31+ROW()/100000,0)</x:f>
        <x:v>0</x:v>
      </x:c>
    </x:row>
    <x:row r="32" ht="24" customHeight="1">
      <x:c r="A32" s="18"/>
      <x:c r="B32" s="18"/>
      <x:c r="C32" s="18"/>
      <x:c r="D32" s="18"/>
      <x:c r="E32" s="18"/>
      <x:c r="F32" s="18"/>
      <x:c r="G32" s="18"/>
      <x:c r="H32" s="22"/>
      <x:c r="I32" s="22"/>
      <x:c r="J32" s="18"/>
      <x:c r="K32" s="20" t="str">
        <x:f>IF(A32="","",IFERROR(IF(AND(ISNUMBER(I32),I32=INT(I32),I32&gt;=DATE(1901,1,1),I32&lt;=DATE(9999,12,31)),I32-$B$3,""),""))</x:f>
      </x:c>
      <x:c r="L32" s="20" t="str">
        <x:f>IF(A32="","",IF(E32="Do not contact","Do not contact",IF(E32="parked","Parked",IF(E32="sent","Wait for reply",IF(OR(E32="pending",E32="replied"),IF(I32="","Choose a date",IFERROR(IF(AND(ISNUMBER(I32),I32=INT(I32),I32&gt;=DATE(1901,1,1),I32&lt;=DATE(9999,12,31)),IF(I32&lt;=$B$3,"Review contact","Scheduled"),"Check"),"Check")),"Check")))))</x:f>
      </x:c>
      <x:c r="M32" s="20" t="n">
        <x:f>IF(L32="Review contact",I32+ROW()/100000,0)</x:f>
        <x:v>0</x:v>
      </x:c>
    </x:row>
    <x:row r="33" ht="24" customHeight="1">
      <x:c r="A33" s="18"/>
      <x:c r="B33" s="18"/>
      <x:c r="C33" s="18"/>
      <x:c r="D33" s="18"/>
      <x:c r="E33" s="18"/>
      <x:c r="F33" s="18"/>
      <x:c r="G33" s="18"/>
      <x:c r="H33" s="22"/>
      <x:c r="I33" s="22"/>
      <x:c r="J33" s="18"/>
      <x:c r="K33" s="20" t="str">
        <x:f>IF(A33="","",IFERROR(IF(AND(ISNUMBER(I33),I33=INT(I33),I33&gt;=DATE(1901,1,1),I33&lt;=DATE(9999,12,31)),I33-$B$3,""),""))</x:f>
      </x:c>
      <x:c r="L33" s="20" t="str">
        <x:f>IF(A33="","",IF(E33="Do not contact","Do not contact",IF(E33="parked","Parked",IF(E33="sent","Wait for reply",IF(OR(E33="pending",E33="replied"),IF(I33="","Choose a date",IFERROR(IF(AND(ISNUMBER(I33),I33=INT(I33),I33&gt;=DATE(1901,1,1),I33&lt;=DATE(9999,12,31)),IF(I33&lt;=$B$3,"Review contact","Scheduled"),"Check"),"Check")),"Check")))))</x:f>
      </x:c>
      <x:c r="M33" s="20" t="n">
        <x:f>IF(L33="Review contact",I33+ROW()/100000,0)</x:f>
        <x:v>0</x:v>
      </x:c>
    </x:row>
    <x:row r="34" ht="24" customHeight="1">
      <x:c r="A34" s="18"/>
      <x:c r="B34" s="18"/>
      <x:c r="C34" s="18"/>
      <x:c r="D34" s="18"/>
      <x:c r="E34" s="18"/>
      <x:c r="F34" s="18"/>
      <x:c r="G34" s="18"/>
      <x:c r="H34" s="22"/>
      <x:c r="I34" s="22"/>
      <x:c r="J34" s="18"/>
      <x:c r="K34" s="20" t="str">
        <x:f>IF(A34="","",IFERROR(IF(AND(ISNUMBER(I34),I34=INT(I34),I34&gt;=DATE(1901,1,1),I34&lt;=DATE(9999,12,31)),I34-$B$3,""),""))</x:f>
      </x:c>
      <x:c r="L34" s="20" t="str">
        <x:f>IF(A34="","",IF(E34="Do not contact","Do not contact",IF(E34="parked","Parked",IF(E34="sent","Wait for reply",IF(OR(E34="pending",E34="replied"),IF(I34="","Choose a date",IFERROR(IF(AND(ISNUMBER(I34),I34=INT(I34),I34&gt;=DATE(1901,1,1),I34&lt;=DATE(9999,12,31)),IF(I34&lt;=$B$3,"Review contact","Scheduled"),"Check"),"Check")),"Check")))))</x:f>
      </x:c>
      <x:c r="M34" s="20" t="n">
        <x:f>IF(L34="Review contact",I34+ROW()/100000,0)</x:f>
        <x:v>0</x:v>
      </x:c>
    </x:row>
    <x:row r="35" ht="24" customHeight="1">
      <x:c r="A35" s="18"/>
      <x:c r="B35" s="18"/>
      <x:c r="C35" s="18"/>
      <x:c r="D35" s="18"/>
      <x:c r="E35" s="18"/>
      <x:c r="F35" s="18"/>
      <x:c r="G35" s="18"/>
      <x:c r="H35" s="22"/>
      <x:c r="I35" s="22"/>
      <x:c r="J35" s="18"/>
      <x:c r="K35" s="20" t="str">
        <x:f>IF(A35="","",IFERROR(IF(AND(ISNUMBER(I35),I35=INT(I35),I35&gt;=DATE(1901,1,1),I35&lt;=DATE(9999,12,31)),I35-$B$3,""),""))</x:f>
      </x:c>
      <x:c r="L35" s="20" t="str">
        <x:f>IF(A35="","",IF(E35="Do not contact","Do not contact",IF(E35="parked","Parked",IF(E35="sent","Wait for reply",IF(OR(E35="pending",E35="replied"),IF(I35="","Choose a date",IFERROR(IF(AND(ISNUMBER(I35),I35=INT(I35),I35&gt;=DATE(1901,1,1),I35&lt;=DATE(9999,12,31)),IF(I35&lt;=$B$3,"Review contact","Scheduled"),"Check"),"Check")),"Check")))))</x:f>
      </x:c>
      <x:c r="M35" s="20" t="n">
        <x:f>IF(L35="Review contact",I35+ROW()/100000,0)</x:f>
        <x:v>0</x:v>
      </x:c>
    </x:row>
    <x:row r="36" ht="24" customHeight="1">
      <x:c r="A36" s="18"/>
      <x:c r="B36" s="18"/>
      <x:c r="C36" s="18"/>
      <x:c r="D36" s="18"/>
      <x:c r="E36" s="18"/>
      <x:c r="F36" s="18"/>
      <x:c r="G36" s="18"/>
      <x:c r="H36" s="22"/>
      <x:c r="I36" s="22"/>
      <x:c r="J36" s="18"/>
      <x:c r="K36" s="20" t="str">
        <x:f>IF(A36="","",IFERROR(IF(AND(ISNUMBER(I36),I36=INT(I36),I36&gt;=DATE(1901,1,1),I36&lt;=DATE(9999,12,31)),I36-$B$3,""),""))</x:f>
      </x:c>
      <x:c r="L36" s="20" t="str">
        <x:f>IF(A36="","",IF(E36="Do not contact","Do not contact",IF(E36="parked","Parked",IF(E36="sent","Wait for reply",IF(OR(E36="pending",E36="replied"),IF(I36="","Choose a date",IFERROR(IF(AND(ISNUMBER(I36),I36=INT(I36),I36&gt;=DATE(1901,1,1),I36&lt;=DATE(9999,12,31)),IF(I36&lt;=$B$3,"Review contact","Scheduled"),"Check"),"Check")),"Check")))))</x:f>
      </x:c>
      <x:c r="M36" s="20" t="n">
        <x:f>IF(L36="Review contact",I36+ROW()/100000,0)</x:f>
        <x:v>0</x:v>
      </x:c>
    </x:row>
    <x:row r="37" ht="24" customHeight="1">
      <x:c r="A37" s="18"/>
      <x:c r="B37" s="18"/>
      <x:c r="C37" s="18"/>
      <x:c r="D37" s="18"/>
      <x:c r="E37" s="18"/>
      <x:c r="F37" s="18"/>
      <x:c r="G37" s="18"/>
      <x:c r="H37" s="22"/>
      <x:c r="I37" s="22"/>
      <x:c r="J37" s="18"/>
      <x:c r="K37" s="20" t="str">
        <x:f>IF(A37="","",IFERROR(IF(AND(ISNUMBER(I37),I37=INT(I37),I37&gt;=DATE(1901,1,1),I37&lt;=DATE(9999,12,31)),I37-$B$3,""),""))</x:f>
      </x:c>
      <x:c r="L37" s="20" t="str">
        <x:f>IF(A37="","",IF(E37="Do not contact","Do not contact",IF(E37="parked","Parked",IF(E37="sent","Wait for reply",IF(OR(E37="pending",E37="replied"),IF(I37="","Choose a date",IFERROR(IF(AND(ISNUMBER(I37),I37=INT(I37),I37&gt;=DATE(1901,1,1),I37&lt;=DATE(9999,12,31)),IF(I37&lt;=$B$3,"Review contact","Scheduled"),"Check"),"Check")),"Check")))))</x:f>
      </x:c>
      <x:c r="M37" s="20" t="n">
        <x:f>IF(L37="Review contact",I37+ROW()/100000,0)</x:f>
        <x:v>0</x:v>
      </x:c>
    </x:row>
    <x:row r="38" ht="24" customHeight="1">
      <x:c r="A38" s="18"/>
      <x:c r="B38" s="18"/>
      <x:c r="C38" s="18"/>
      <x:c r="D38" s="18"/>
      <x:c r="E38" s="18"/>
      <x:c r="F38" s="18"/>
      <x:c r="G38" s="18"/>
      <x:c r="H38" s="22"/>
      <x:c r="I38" s="22"/>
      <x:c r="J38" s="18"/>
      <x:c r="K38" s="20" t="str">
        <x:f>IF(A38="","",IFERROR(IF(AND(ISNUMBER(I38),I38=INT(I38),I38&gt;=DATE(1901,1,1),I38&lt;=DATE(9999,12,31)),I38-$B$3,""),""))</x:f>
      </x:c>
      <x:c r="L38" s="20" t="str">
        <x:f>IF(A38="","",IF(E38="Do not contact","Do not contact",IF(E38="parked","Parked",IF(E38="sent","Wait for reply",IF(OR(E38="pending",E38="replied"),IF(I38="","Choose a date",IFERROR(IF(AND(ISNUMBER(I38),I38=INT(I38),I38&gt;=DATE(1901,1,1),I38&lt;=DATE(9999,12,31)),IF(I38&lt;=$B$3,"Review contact","Scheduled"),"Check"),"Check")),"Check")))))</x:f>
      </x:c>
      <x:c r="M38" s="20" t="n">
        <x:f>IF(L38="Review contact",I38+ROW()/100000,0)</x:f>
        <x:v>0</x:v>
      </x:c>
    </x:row>
    <x:row r="39" ht="24" customHeight="1">
      <x:c r="A39" s="18"/>
      <x:c r="B39" s="18"/>
      <x:c r="C39" s="18"/>
      <x:c r="D39" s="18"/>
      <x:c r="E39" s="18"/>
      <x:c r="F39" s="18"/>
      <x:c r="G39" s="18"/>
      <x:c r="H39" s="22"/>
      <x:c r="I39" s="22"/>
      <x:c r="J39" s="18"/>
      <x:c r="K39" s="20" t="str">
        <x:f>IF(A39="","",IFERROR(IF(AND(ISNUMBER(I39),I39=INT(I39),I39&gt;=DATE(1901,1,1),I39&lt;=DATE(9999,12,31)),I39-$B$3,""),""))</x:f>
      </x:c>
      <x:c r="L39" s="20" t="str">
        <x:f>IF(A39="","",IF(E39="Do not contact","Do not contact",IF(E39="parked","Parked",IF(E39="sent","Wait for reply",IF(OR(E39="pending",E39="replied"),IF(I39="","Choose a date",IFERROR(IF(AND(ISNUMBER(I39),I39=INT(I39),I39&gt;=DATE(1901,1,1),I39&lt;=DATE(9999,12,31)),IF(I39&lt;=$B$3,"Review contact","Scheduled"),"Check"),"Check")),"Check")))))</x:f>
      </x:c>
      <x:c r="M39" s="20" t="n">
        <x:f>IF(L39="Review contact",I39+ROW()/100000,0)</x:f>
        <x:v>0</x:v>
      </x:c>
    </x:row>
    <x:row r="40" ht="24" customHeight="1">
      <x:c r="A40" s="18"/>
      <x:c r="B40" s="18"/>
      <x:c r="C40" s="18"/>
      <x:c r="D40" s="18"/>
      <x:c r="E40" s="18"/>
      <x:c r="F40" s="18"/>
      <x:c r="G40" s="18"/>
      <x:c r="H40" s="22"/>
      <x:c r="I40" s="22"/>
      <x:c r="J40" s="18"/>
      <x:c r="K40" s="20" t="str">
        <x:f>IF(A40="","",IFERROR(IF(AND(ISNUMBER(I40),I40=INT(I40),I40&gt;=DATE(1901,1,1),I40&lt;=DATE(9999,12,31)),I40-$B$3,""),""))</x:f>
      </x:c>
      <x:c r="L40" s="20" t="str">
        <x:f>IF(A40="","",IF(E40="Do not contact","Do not contact",IF(E40="parked","Parked",IF(E40="sent","Wait for reply",IF(OR(E40="pending",E40="replied"),IF(I40="","Choose a date",IFERROR(IF(AND(ISNUMBER(I40),I40=INT(I40),I40&gt;=DATE(1901,1,1),I40&lt;=DATE(9999,12,31)),IF(I40&lt;=$B$3,"Review contact","Scheduled"),"Check"),"Check")),"Check")))))</x:f>
      </x:c>
      <x:c r="M40" s="20" t="n">
        <x:f>IF(L40="Review contact",I40+ROW()/100000,0)</x:f>
        <x:v>0</x:v>
      </x:c>
    </x:row>
    <x:row r="41" ht="24" customHeight="1">
      <x:c r="A41" s="18"/>
      <x:c r="B41" s="18"/>
      <x:c r="C41" s="18"/>
      <x:c r="D41" s="18"/>
      <x:c r="E41" s="18"/>
      <x:c r="F41" s="18"/>
      <x:c r="G41" s="18"/>
      <x:c r="H41" s="22"/>
      <x:c r="I41" s="22"/>
      <x:c r="J41" s="18"/>
      <x:c r="K41" s="20" t="str">
        <x:f>IF(A41="","",IFERROR(IF(AND(ISNUMBER(I41),I41=INT(I41),I41&gt;=DATE(1901,1,1),I41&lt;=DATE(9999,12,31)),I41-$B$3,""),""))</x:f>
      </x:c>
      <x:c r="L41" s="20" t="str">
        <x:f>IF(A41="","",IF(E41="Do not contact","Do not contact",IF(E41="parked","Parked",IF(E41="sent","Wait for reply",IF(OR(E41="pending",E41="replied"),IF(I41="","Choose a date",IFERROR(IF(AND(ISNUMBER(I41),I41=INT(I41),I41&gt;=DATE(1901,1,1),I41&lt;=DATE(9999,12,31)),IF(I41&lt;=$B$3,"Review contact","Scheduled"),"Check"),"Check")),"Check")))))</x:f>
      </x:c>
      <x:c r="M41" s="20" t="n">
        <x:f>IF(L41="Review contact",I41+ROW()/100000,0)</x:f>
        <x:v>0</x:v>
      </x:c>
    </x:row>
    <x:row r="42" ht="24" customHeight="1">
      <x:c r="A42" s="18"/>
      <x:c r="B42" s="18"/>
      <x:c r="C42" s="18"/>
      <x:c r="D42" s="18"/>
      <x:c r="E42" s="18"/>
      <x:c r="F42" s="18"/>
      <x:c r="G42" s="18"/>
      <x:c r="H42" s="22"/>
      <x:c r="I42" s="22"/>
      <x:c r="J42" s="18"/>
      <x:c r="K42" s="20" t="str">
        <x:f>IF(A42="","",IFERROR(IF(AND(ISNUMBER(I42),I42=INT(I42),I42&gt;=DATE(1901,1,1),I42&lt;=DATE(9999,12,31)),I42-$B$3,""),""))</x:f>
      </x:c>
      <x:c r="L42" s="20" t="str">
        <x:f>IF(A42="","",IF(E42="Do not contact","Do not contact",IF(E42="parked","Parked",IF(E42="sent","Wait for reply",IF(OR(E42="pending",E42="replied"),IF(I42="","Choose a date",IFERROR(IF(AND(ISNUMBER(I42),I42=INT(I42),I42&gt;=DATE(1901,1,1),I42&lt;=DATE(9999,12,31)),IF(I42&lt;=$B$3,"Review contact","Scheduled"),"Check"),"Check")),"Check")))))</x:f>
      </x:c>
      <x:c r="M42" s="20" t="n">
        <x:f>IF(L42="Review contact",I42+ROW()/100000,0)</x:f>
        <x:v>0</x:v>
      </x:c>
    </x:row>
    <x:row r="43" ht="24" customHeight="1">
      <x:c r="A43" s="18"/>
      <x:c r="B43" s="18"/>
      <x:c r="C43" s="18"/>
      <x:c r="D43" s="18"/>
      <x:c r="E43" s="18"/>
      <x:c r="F43" s="18"/>
      <x:c r="G43" s="18"/>
      <x:c r="H43" s="22"/>
      <x:c r="I43" s="22"/>
      <x:c r="J43" s="18"/>
      <x:c r="K43" s="20" t="str">
        <x:f>IF(A43="","",IFERROR(IF(AND(ISNUMBER(I43),I43=INT(I43),I43&gt;=DATE(1901,1,1),I43&lt;=DATE(9999,12,31)),I43-$B$3,""),""))</x:f>
      </x:c>
      <x:c r="L43" s="20" t="str">
        <x:f>IF(A43="","",IF(E43="Do not contact","Do not contact",IF(E43="parked","Parked",IF(E43="sent","Wait for reply",IF(OR(E43="pending",E43="replied"),IF(I43="","Choose a date",IFERROR(IF(AND(ISNUMBER(I43),I43=INT(I43),I43&gt;=DATE(1901,1,1),I43&lt;=DATE(9999,12,31)),IF(I43&lt;=$B$3,"Review contact","Scheduled"),"Check"),"Check")),"Check")))))</x:f>
      </x:c>
      <x:c r="M43" s="20" t="n">
        <x:f>IF(L43="Review contact",I43+ROW()/100000,0)</x:f>
        <x:v>0</x:v>
      </x:c>
    </x:row>
    <x:row r="44" ht="24" customHeight="1">
      <x:c r="A44" s="18"/>
      <x:c r="B44" s="18"/>
      <x:c r="C44" s="18"/>
      <x:c r="D44" s="18"/>
      <x:c r="E44" s="18"/>
      <x:c r="F44" s="18"/>
      <x:c r="G44" s="18"/>
      <x:c r="H44" s="22"/>
      <x:c r="I44" s="22"/>
      <x:c r="J44" s="18"/>
      <x:c r="K44" s="20" t="str">
        <x:f>IF(A44="","",IFERROR(IF(AND(ISNUMBER(I44),I44=INT(I44),I44&gt;=DATE(1901,1,1),I44&lt;=DATE(9999,12,31)),I44-$B$3,""),""))</x:f>
      </x:c>
      <x:c r="L44" s="20" t="str">
        <x:f>IF(A44="","",IF(E44="Do not contact","Do not contact",IF(E44="parked","Parked",IF(E44="sent","Wait for reply",IF(OR(E44="pending",E44="replied"),IF(I44="","Choose a date",IFERROR(IF(AND(ISNUMBER(I44),I44=INT(I44),I44&gt;=DATE(1901,1,1),I44&lt;=DATE(9999,12,31)),IF(I44&lt;=$B$3,"Review contact","Scheduled"),"Check"),"Check")),"Check")))))</x:f>
      </x:c>
      <x:c r="M44" s="20" t="n">
        <x:f>IF(L44="Review contact",I44+ROW()/100000,0)</x:f>
        <x:v>0</x:v>
      </x:c>
    </x:row>
    <x:row r="45" ht="24" customHeight="1">
      <x:c r="A45" s="18"/>
      <x:c r="B45" s="18"/>
      <x:c r="C45" s="18"/>
      <x:c r="D45" s="18"/>
      <x:c r="E45" s="18"/>
      <x:c r="F45" s="18"/>
      <x:c r="G45" s="18"/>
      <x:c r="H45" s="22"/>
      <x:c r="I45" s="22"/>
      <x:c r="J45" s="18"/>
      <x:c r="K45" s="20" t="str">
        <x:f>IF(A45="","",IFERROR(IF(AND(ISNUMBER(I45),I45=INT(I45),I45&gt;=DATE(1901,1,1),I45&lt;=DATE(9999,12,31)),I45-$B$3,""),""))</x:f>
      </x:c>
      <x:c r="L45" s="20" t="str">
        <x:f>IF(A45="","",IF(E45="Do not contact","Do not contact",IF(E45="parked","Parked",IF(E45="sent","Wait for reply",IF(OR(E45="pending",E45="replied"),IF(I45="","Choose a date",IFERROR(IF(AND(ISNUMBER(I45),I45=INT(I45),I45&gt;=DATE(1901,1,1),I45&lt;=DATE(9999,12,31)),IF(I45&lt;=$B$3,"Review contact","Scheduled"),"Check"),"Check")),"Check")))))</x:f>
      </x:c>
      <x:c r="M45" s="20" t="n">
        <x:f>IF(L45="Review contact",I45+ROW()/100000,0)</x:f>
        <x:v>0</x:v>
      </x:c>
    </x:row>
    <x:row r="46" ht="24" customHeight="1">
      <x:c r="A46" s="18"/>
      <x:c r="B46" s="18"/>
      <x:c r="C46" s="18"/>
      <x:c r="D46" s="18"/>
      <x:c r="E46" s="18"/>
      <x:c r="F46" s="18"/>
      <x:c r="G46" s="18"/>
      <x:c r="H46" s="22"/>
      <x:c r="I46" s="22"/>
      <x:c r="J46" s="18"/>
      <x:c r="K46" s="20" t="str">
        <x:f>IF(A46="","",IFERROR(IF(AND(ISNUMBER(I46),I46=INT(I46),I46&gt;=DATE(1901,1,1),I46&lt;=DATE(9999,12,31)),I46-$B$3,""),""))</x:f>
      </x:c>
      <x:c r="L46" s="20" t="str">
        <x:f>IF(A46="","",IF(E46="Do not contact","Do not contact",IF(E46="parked","Parked",IF(E46="sent","Wait for reply",IF(OR(E46="pending",E46="replied"),IF(I46="","Choose a date",IFERROR(IF(AND(ISNUMBER(I46),I46=INT(I46),I46&gt;=DATE(1901,1,1),I46&lt;=DATE(9999,12,31)),IF(I46&lt;=$B$3,"Review contact","Scheduled"),"Check"),"Check")),"Check")))))</x:f>
      </x:c>
      <x:c r="M46" s="20" t="n">
        <x:f>IF(L46="Review contact",I46+ROW()/100000,0)</x:f>
        <x:v>0</x:v>
      </x:c>
    </x:row>
    <x:row r="47" ht="24" customHeight="1">
      <x:c r="A47" s="18"/>
      <x:c r="B47" s="18"/>
      <x:c r="C47" s="18"/>
      <x:c r="D47" s="18"/>
      <x:c r="E47" s="18"/>
      <x:c r="F47" s="18"/>
      <x:c r="G47" s="18"/>
      <x:c r="H47" s="22"/>
      <x:c r="I47" s="22"/>
      <x:c r="J47" s="18"/>
      <x:c r="K47" s="20" t="str">
        <x:f>IF(A47="","",IFERROR(IF(AND(ISNUMBER(I47),I47=INT(I47),I47&gt;=DATE(1901,1,1),I47&lt;=DATE(9999,12,31)),I47-$B$3,""),""))</x:f>
      </x:c>
      <x:c r="L47" s="20" t="str">
        <x:f>IF(A47="","",IF(E47="Do not contact","Do not contact",IF(E47="parked","Parked",IF(E47="sent","Wait for reply",IF(OR(E47="pending",E47="replied"),IF(I47="","Choose a date",IFERROR(IF(AND(ISNUMBER(I47),I47=INT(I47),I47&gt;=DATE(1901,1,1),I47&lt;=DATE(9999,12,31)),IF(I47&lt;=$B$3,"Review contact","Scheduled"),"Check"),"Check")),"Check")))))</x:f>
      </x:c>
      <x:c r="M47" s="20" t="n">
        <x:f>IF(L47="Review contact",I47+ROW()/100000,0)</x:f>
        <x:v>0</x:v>
      </x:c>
    </x:row>
    <x:row r="48" ht="24" customHeight="1">
      <x:c r="A48" s="18"/>
      <x:c r="B48" s="18"/>
      <x:c r="C48" s="18"/>
      <x:c r="D48" s="18"/>
      <x:c r="E48" s="18"/>
      <x:c r="F48" s="18"/>
      <x:c r="G48" s="18"/>
      <x:c r="H48" s="22"/>
      <x:c r="I48" s="22"/>
      <x:c r="J48" s="18"/>
      <x:c r="K48" s="20" t="str">
        <x:f>IF(A48="","",IFERROR(IF(AND(ISNUMBER(I48),I48=INT(I48),I48&gt;=DATE(1901,1,1),I48&lt;=DATE(9999,12,31)),I48-$B$3,""),""))</x:f>
      </x:c>
      <x:c r="L48" s="20" t="str">
        <x:f>IF(A48="","",IF(E48="Do not contact","Do not contact",IF(E48="parked","Parked",IF(E48="sent","Wait for reply",IF(OR(E48="pending",E48="replied"),IF(I48="","Choose a date",IFERROR(IF(AND(ISNUMBER(I48),I48=INT(I48),I48&gt;=DATE(1901,1,1),I48&lt;=DATE(9999,12,31)),IF(I48&lt;=$B$3,"Review contact","Scheduled"),"Check"),"Check")),"Check")))))</x:f>
      </x:c>
      <x:c r="M48" s="20" t="n">
        <x:f>IF(L48="Review contact",I48+ROW()/100000,0)</x:f>
        <x:v>0</x:v>
      </x:c>
    </x:row>
    <x:row r="49" ht="24" customHeight="1">
      <x:c r="A49" s="18"/>
      <x:c r="B49" s="18"/>
      <x:c r="C49" s="18"/>
      <x:c r="D49" s="18"/>
      <x:c r="E49" s="18"/>
      <x:c r="F49" s="18"/>
      <x:c r="G49" s="18"/>
      <x:c r="H49" s="22"/>
      <x:c r="I49" s="22"/>
      <x:c r="J49" s="18"/>
      <x:c r="K49" s="20" t="str">
        <x:f>IF(A49="","",IFERROR(IF(AND(ISNUMBER(I49),I49=INT(I49),I49&gt;=DATE(1901,1,1),I49&lt;=DATE(9999,12,31)),I49-$B$3,""),""))</x:f>
      </x:c>
      <x:c r="L49" s="20" t="str">
        <x:f>IF(A49="","",IF(E49="Do not contact","Do not contact",IF(E49="parked","Parked",IF(E49="sent","Wait for reply",IF(OR(E49="pending",E49="replied"),IF(I49="","Choose a date",IFERROR(IF(AND(ISNUMBER(I49),I49=INT(I49),I49&gt;=DATE(1901,1,1),I49&lt;=DATE(9999,12,31)),IF(I49&lt;=$B$3,"Review contact","Scheduled"),"Check"),"Check")),"Check")))))</x:f>
      </x:c>
      <x:c r="M49" s="20" t="n">
        <x:f>IF(L49="Review contact",I49+ROW()/100000,0)</x:f>
        <x:v>0</x:v>
      </x:c>
    </x:row>
    <x:row r="50" ht="24" customHeight="1">
      <x:c r="A50" s="18"/>
      <x:c r="B50" s="18"/>
      <x:c r="C50" s="18"/>
      <x:c r="D50" s="18"/>
      <x:c r="E50" s="18"/>
      <x:c r="F50" s="18"/>
      <x:c r="G50" s="18"/>
      <x:c r="H50" s="22"/>
      <x:c r="I50" s="22"/>
      <x:c r="J50" s="18"/>
      <x:c r="K50" s="20" t="str">
        <x:f>IF(A50="","",IFERROR(IF(AND(ISNUMBER(I50),I50=INT(I50),I50&gt;=DATE(1901,1,1),I50&lt;=DATE(9999,12,31)),I50-$B$3,""),""))</x:f>
      </x:c>
      <x:c r="L50" s="20" t="str">
        <x:f>IF(A50="","",IF(E50="Do not contact","Do not contact",IF(E50="parked","Parked",IF(E50="sent","Wait for reply",IF(OR(E50="pending",E50="replied"),IF(I50="","Choose a date",IFERROR(IF(AND(ISNUMBER(I50),I50=INT(I50),I50&gt;=DATE(1901,1,1),I50&lt;=DATE(9999,12,31)),IF(I50&lt;=$B$3,"Review contact","Scheduled"),"Check"),"Check")),"Check")))))</x:f>
      </x:c>
      <x:c r="M50" s="20" t="n">
        <x:f>IF(L50="Review contact",I50+ROW()/100000,0)</x:f>
        <x:v>0</x:v>
      </x:c>
    </x:row>
    <x:row r="51" ht="24" customHeight="1">
      <x:c r="A51" s="18"/>
      <x:c r="B51" s="18"/>
      <x:c r="C51" s="18"/>
      <x:c r="D51" s="18"/>
      <x:c r="E51" s="18"/>
      <x:c r="F51" s="18"/>
      <x:c r="G51" s="18"/>
      <x:c r="H51" s="22"/>
      <x:c r="I51" s="22"/>
      <x:c r="J51" s="18"/>
      <x:c r="K51" s="20" t="str">
        <x:f>IF(A51="","",IFERROR(IF(AND(ISNUMBER(I51),I51=INT(I51),I51&gt;=DATE(1901,1,1),I51&lt;=DATE(9999,12,31)),I51-$B$3,""),""))</x:f>
      </x:c>
      <x:c r="L51" s="20" t="str">
        <x:f>IF(A51="","",IF(E51="Do not contact","Do not contact",IF(E51="parked","Parked",IF(E51="sent","Wait for reply",IF(OR(E51="pending",E51="replied"),IF(I51="","Choose a date",IFERROR(IF(AND(ISNUMBER(I51),I51=INT(I51),I51&gt;=DATE(1901,1,1),I51&lt;=DATE(9999,12,31)),IF(I51&lt;=$B$3,"Review contact","Scheduled"),"Check"),"Check")),"Check")))))</x:f>
      </x:c>
      <x:c r="M51" s="20" t="n">
        <x:f>IF(L51="Review contact",I51+ROW()/100000,0)</x:f>
        <x:v>0</x:v>
      </x:c>
    </x:row>
    <x:row r="52" ht="24" customHeight="1">
      <x:c r="A52" s="18"/>
      <x:c r="B52" s="18"/>
      <x:c r="C52" s="18"/>
      <x:c r="D52" s="18"/>
      <x:c r="E52" s="18"/>
      <x:c r="F52" s="18"/>
      <x:c r="G52" s="18"/>
      <x:c r="H52" s="22"/>
      <x:c r="I52" s="22"/>
      <x:c r="J52" s="18"/>
      <x:c r="K52" s="20" t="str">
        <x:f>IF(A52="","",IFERROR(IF(AND(ISNUMBER(I52),I52=INT(I52),I52&gt;=DATE(1901,1,1),I52&lt;=DATE(9999,12,31)),I52-$B$3,""),""))</x:f>
      </x:c>
      <x:c r="L52" s="20" t="str">
        <x:f>IF(A52="","",IF(E52="Do not contact","Do not contact",IF(E52="parked","Parked",IF(E52="sent","Wait for reply",IF(OR(E52="pending",E52="replied"),IF(I52="","Choose a date",IFERROR(IF(AND(ISNUMBER(I52),I52=INT(I52),I52&gt;=DATE(1901,1,1),I52&lt;=DATE(9999,12,31)),IF(I52&lt;=$B$3,"Review contact","Scheduled"),"Check"),"Check")),"Check")))))</x:f>
      </x:c>
      <x:c r="M52" s="20" t="n">
        <x:f>IF(L52="Review contact",I52+ROW()/100000,0)</x:f>
        <x:v>0</x:v>
      </x:c>
    </x:row>
    <x:row r="53" ht="24" customHeight="1">
      <x:c r="A53" s="18"/>
      <x:c r="B53" s="18"/>
      <x:c r="C53" s="18"/>
      <x:c r="D53" s="18"/>
      <x:c r="E53" s="18"/>
      <x:c r="F53" s="18"/>
      <x:c r="G53" s="18"/>
      <x:c r="H53" s="22"/>
      <x:c r="I53" s="22"/>
      <x:c r="J53" s="18"/>
      <x:c r="K53" s="20" t="str">
        <x:f>IF(A53="","",IFERROR(IF(AND(ISNUMBER(I53),I53=INT(I53),I53&gt;=DATE(1901,1,1),I53&lt;=DATE(9999,12,31)),I53-$B$3,""),""))</x:f>
      </x:c>
      <x:c r="L53" s="20" t="str">
        <x:f>IF(A53="","",IF(E53="Do not contact","Do not contact",IF(E53="parked","Parked",IF(E53="sent","Wait for reply",IF(OR(E53="pending",E53="replied"),IF(I53="","Choose a date",IFERROR(IF(AND(ISNUMBER(I53),I53=INT(I53),I53&gt;=DATE(1901,1,1),I53&lt;=DATE(9999,12,31)),IF(I53&lt;=$B$3,"Review contact","Scheduled"),"Check"),"Check")),"Check")))))</x:f>
      </x:c>
      <x:c r="M53" s="20" t="n">
        <x:f>IF(L53="Review contact",I53+ROW()/100000,0)</x:f>
        <x:v>0</x:v>
      </x:c>
    </x:row>
    <x:row r="54" ht="24" customHeight="1">
      <x:c r="A54" s="18"/>
      <x:c r="B54" s="18"/>
      <x:c r="C54" s="18"/>
      <x:c r="D54" s="18"/>
      <x:c r="E54" s="18"/>
      <x:c r="F54" s="18"/>
      <x:c r="G54" s="18"/>
      <x:c r="H54" s="22"/>
      <x:c r="I54" s="22"/>
      <x:c r="J54" s="18"/>
      <x:c r="K54" s="20" t="str">
        <x:f>IF(A54="","",IFERROR(IF(AND(ISNUMBER(I54),I54=INT(I54),I54&gt;=DATE(1901,1,1),I54&lt;=DATE(9999,12,31)),I54-$B$3,""),""))</x:f>
      </x:c>
      <x:c r="L54" s="20" t="str">
        <x:f>IF(A54="","",IF(E54="Do not contact","Do not contact",IF(E54="parked","Parked",IF(E54="sent","Wait for reply",IF(OR(E54="pending",E54="replied"),IF(I54="","Choose a date",IFERROR(IF(AND(ISNUMBER(I54),I54=INT(I54),I54&gt;=DATE(1901,1,1),I54&lt;=DATE(9999,12,31)),IF(I54&lt;=$B$3,"Review contact","Scheduled"),"Check"),"Check")),"Check")))))</x:f>
      </x:c>
      <x:c r="M54" s="20" t="n">
        <x:f>IF(L54="Review contact",I54+ROW()/100000,0)</x:f>
        <x:v>0</x:v>
      </x:c>
    </x:row>
    <x:row r="55" ht="24" customHeight="1">
      <x:c r="A55" s="18"/>
      <x:c r="B55" s="18"/>
      <x:c r="C55" s="18"/>
      <x:c r="D55" s="18"/>
      <x:c r="E55" s="18"/>
      <x:c r="F55" s="18"/>
      <x:c r="G55" s="18"/>
      <x:c r="H55" s="22"/>
      <x:c r="I55" s="22"/>
      <x:c r="J55" s="18"/>
      <x:c r="K55" s="20" t="str">
        <x:f>IF(A55="","",IFERROR(IF(AND(ISNUMBER(I55),I55=INT(I55),I55&gt;=DATE(1901,1,1),I55&lt;=DATE(9999,12,31)),I55-$B$3,""),""))</x:f>
      </x:c>
      <x:c r="L55" s="20" t="str">
        <x:f>IF(A55="","",IF(E55="Do not contact","Do not contact",IF(E55="parked","Parked",IF(E55="sent","Wait for reply",IF(OR(E55="pending",E55="replied"),IF(I55="","Choose a date",IFERROR(IF(AND(ISNUMBER(I55),I55=INT(I55),I55&gt;=DATE(1901,1,1),I55&lt;=DATE(9999,12,31)),IF(I55&lt;=$B$3,"Review contact","Scheduled"),"Check"),"Check")),"Check")))))</x:f>
      </x:c>
      <x:c r="M55" s="20" t="n">
        <x:f>IF(L55="Review contact",I55+ROW()/100000,0)</x:f>
        <x:v>0</x:v>
      </x:c>
    </x:row>
    <x:row r="56" ht="24" customHeight="1">
      <x:c r="A56" s="18"/>
      <x:c r="B56" s="18"/>
      <x:c r="C56" s="18"/>
      <x:c r="D56" s="18"/>
      <x:c r="E56" s="18"/>
      <x:c r="F56" s="18"/>
      <x:c r="G56" s="18"/>
      <x:c r="H56" s="22"/>
      <x:c r="I56" s="22"/>
      <x:c r="J56" s="18"/>
      <x:c r="K56" s="20" t="str">
        <x:f>IF(A56="","",IFERROR(IF(AND(ISNUMBER(I56),I56=INT(I56),I56&gt;=DATE(1901,1,1),I56&lt;=DATE(9999,12,31)),I56-$B$3,""),""))</x:f>
      </x:c>
      <x:c r="L56" s="20" t="str">
        <x:f>IF(A56="","",IF(E56="Do not contact","Do not contact",IF(E56="parked","Parked",IF(E56="sent","Wait for reply",IF(OR(E56="pending",E56="replied"),IF(I56="","Choose a date",IFERROR(IF(AND(ISNUMBER(I56),I56=INT(I56),I56&gt;=DATE(1901,1,1),I56&lt;=DATE(9999,12,31)),IF(I56&lt;=$B$3,"Review contact","Scheduled"),"Check"),"Check")),"Check")))))</x:f>
      </x:c>
      <x:c r="M56" s="20" t="n">
        <x:f>IF(L56="Review contact",I56+ROW()/100000,0)</x:f>
        <x:v>0</x:v>
      </x:c>
    </x:row>
    <x:row r="57" ht="24" customHeight="1">
      <x:c r="A57" s="18"/>
      <x:c r="B57" s="18"/>
      <x:c r="C57" s="18"/>
      <x:c r="D57" s="18"/>
      <x:c r="E57" s="18"/>
      <x:c r="F57" s="18"/>
      <x:c r="G57" s="18"/>
      <x:c r="H57" s="22"/>
      <x:c r="I57" s="22"/>
      <x:c r="J57" s="18"/>
      <x:c r="K57" s="20" t="str">
        <x:f>IF(A57="","",IFERROR(IF(AND(ISNUMBER(I57),I57=INT(I57),I57&gt;=DATE(1901,1,1),I57&lt;=DATE(9999,12,31)),I57-$B$3,""),""))</x:f>
      </x:c>
      <x:c r="L57" s="20" t="str">
        <x:f>IF(A57="","",IF(E57="Do not contact","Do not contact",IF(E57="parked","Parked",IF(E57="sent","Wait for reply",IF(OR(E57="pending",E57="replied"),IF(I57="","Choose a date",IFERROR(IF(AND(ISNUMBER(I57),I57=INT(I57),I57&gt;=DATE(1901,1,1),I57&lt;=DATE(9999,12,31)),IF(I57&lt;=$B$3,"Review contact","Scheduled"),"Check"),"Check")),"Check")))))</x:f>
      </x:c>
      <x:c r="M57" s="20" t="n">
        <x:f>IF(L57="Review contact",I57+ROW()/100000,0)</x:f>
        <x:v>0</x:v>
      </x:c>
    </x:row>
  </x:sheetData>
  <x:mergeCells>
    <x:mergeCell ref="A1:M1"/>
    <x:mergeCell ref="D3:F3"/>
    <x:mergeCell ref="A5:M5"/>
  </x:mergeCells>
  <x:conditionalFormatting sqref="A8:M57">
    <x:cfRule type="expression" dxfId="0" priority="1">
      <x:formula>$L8="Review contact"</x:formula>
    </x:cfRule>
  </x:conditionalFormatting>
  <x:dataValidations count="3">
    <x:dataValidation type="list" errorStyle="stop" allowBlank="1" showErrorMessage="1" errorTitle="Status" error="Choose a listed value / Listenwert wählen" sqref="E8:E57">
      <x:formula1>"pending,sent,replied,parked,Do not contact"</x:formula1>
    </x:dataValidation>
    <x:dataValidation type="date" operator="between" allowBlank="1" sqref="H8:H57">
      <x:formula1>DATE(1901,1,1)</x:formula1>
      <x:formula2>DATE(9999,12,31)</x:formula2>
    </x:dataValidation>
    <x:dataValidation type="date" operator="between" allowBlank="1" sqref="I8:I57">
      <x:formula1>DATE(1901,1,1)</x:formula1>
      <x:formula2>DATE(9999,12,31)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b938f5817254755"/>
  </x:tableParts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6" hidden="0" customWidth="1"/>
    <x:col min="6" max="6" width="26" hidden="0" customWidth="1"/>
    <x:col min="7" max="7" width="26" hidden="0" customWidth="1"/>
    <x:col min="8" max="8" width="17" hidden="0" customWidth="1"/>
    <x:col min="9" max="9" width="17" hidden="0" customWidth="1"/>
    <x:col min="10" max="10" width="32" hidden="0" customWidth="1"/>
    <x:col min="11" max="11" width="17" hidden="0" customWidth="1"/>
    <x:col min="12" max="12" width="25" hidden="0" customWidth="1"/>
    <x:col min="13" max="13" width="17" hidden="0" customWidth="1"/>
  </x:cols>
  <x:sheetData>
    <x:row r="1" ht="42" customHeight="1">
      <x:c r="A1" s="7" t="str">
        <x:v>Thoughtful contact follow-up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3" t="str">
        <x:v>Stand / As of</x:v>
      </x:c>
      <x:c r="B3" s="10" t="n">
        <x:f>TODAY()</x:f>
        <x:v>46303</x:v>
      </x:c>
      <x:c r="C3" s="3"/>
      <x:c r="D3" s="3" t="str">
        <x:v>Open tasks</x:v>
      </x:c>
      <x:c r="E3" s="3"/>
      <x:c r="F3" s="3"/>
      <x:c r="G3" s="3" t="n">
        <x:f>COUNTIF(L8:L57,"Review contact")</x:f>
        <x:v>1</x:v>
      </x:c>
      <x:c r="H3" s="3"/>
      <x:c r="I3" s="3"/>
      <x:c r="J3" s="3"/>
      <x:c r="K3" s="3"/>
      <x:c r="L3" s="3"/>
      <x:c r="M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3" t="str">
        <x:v>Fictional example · Enter your own data in My list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44" customHeight="1">
      <x:c r="A7" s="14" t="str">
        <x:v>Name</x:v>
      </x:c>
      <x:c r="B7" s="14" t="str">
        <x:v>Where we met</x:v>
      </x:c>
      <x:c r="C7" s="14" t="str">
        <x:v>Introduced by</x:v>
      </x:c>
      <x:c r="D7" s="14" t="str">
        <x:v>Company / role</x:v>
      </x:c>
      <x:c r="E7" s="14" t="str">
        <x:v>Follow-up status</x:v>
      </x:c>
      <x:c r="F7" s="14" t="str">
        <x:v>What they need</x:v>
      </x:c>
      <x:c r="G7" s="14" t="str">
        <x:v>What I offered</x:v>
      </x:c>
      <x:c r="H7" s="14" t="str">
        <x:v>Last contact</x:v>
      </x:c>
      <x:c r="I7" s="14" t="str">
        <x:v>Next follow-up</x:v>
      </x:c>
      <x:c r="J7" s="14" t="str">
        <x:v>Notes</x:v>
      </x:c>
      <x:c r="K7" s="14" t="str">
        <x:v>Days until due</x:v>
      </x:c>
      <x:c r="L7" s="14" t="str">
        <x:v>Next action</x:v>
      </x:c>
      <x:c r="M7" s="14" t="str">
        <x:v>Sort helper</x:v>
      </x:c>
    </x:row>
    <x:row r="8" ht="24" customHeight="1">
      <x:c r="A8" s="18" t="str">
        <x:v>Alex (fictional)</x:v>
      </x:c>
      <x:c r="B8" s="18" t="str">
        <x:v>Book club</x:v>
      </x:c>
      <x:c r="C8" s="18" t="str">
        <x:v>Naomi</x:v>
      </x:c>
      <x:c r="D8" s="18" t="str">
        <x:v>Example contact</x:v>
      </x:c>
      <x:c r="E8" s="18" t="str">
        <x:v>pending</x:v>
      </x:c>
      <x:c r="F8" s="18" t="str">
        <x:v>Book recommendation</x:v>
      </x:c>
      <x:c r="G8" s="18" t="str">
        <x:v>Look up the title</x:v>
      </x:c>
      <x:c r="H8" s="22" t="n">
        <x:f>$B$3-7</x:f>
        <x:v>46296</x:v>
      </x:c>
      <x:c r="I8" s="22" t="n">
        <x:f>$B$3-2</x:f>
        <x:v>46301</x:v>
      </x:c>
      <x:c r="J8" s="18" t="str">
        <x:v>Example only — do not send</x:v>
      </x:c>
      <x:c r="K8" s="20" t="n">
        <x:f>IF(A8="","",IFERROR(IF(AND(ISNUMBER(I8),I8=INT(I8),I8&gt;=DATE(1901,1,1),I8&lt;=DATE(9999,12,31)),I8-$B$3,""),""))</x:f>
        <x:v>-2</x:v>
      </x:c>
      <x:c r="L8" s="20" t="str">
        <x:f>IF(A8="","",IF(E8="Do not contact","Do not contact",IF(E8="parked","Parked",IF(E8="sent","Wait for reply",IF(OR(E8="pending",E8="replied"),IF(I8="","Choose a date",IFERROR(IF(AND(ISNUMBER(I8),I8=INT(I8),I8&gt;=DATE(1901,1,1),I8&lt;=DATE(9999,12,31)),IF(I8&lt;=$B$3,"Review contact","Scheduled"),"Check"),"Check")),"Check")))))</x:f>
        <x:v>Review contact</x:v>
      </x:c>
      <x:c r="M8" s="20" t="n">
        <x:f>IF(L8="Review contact",I8+ROW()/100000,0)</x:f>
        <x:v>46301.00008</x:v>
      </x:c>
    </x:row>
    <x:row r="9" ht="24" customHeight="1">
      <x:c r="A9" s="18" t="str">
        <x:v>Sam (fictional)</x:v>
      </x:c>
      <x:c r="B9" s="18" t="str">
        <x:v>Book club</x:v>
      </x:c>
      <x:c r="C9" s="18" t="str">
        <x:v>Naomi</x:v>
      </x:c>
      <x:c r="D9" s="18" t="str">
        <x:v>Example contact</x:v>
      </x:c>
      <x:c r="E9" s="18" t="str">
        <x:v>sent</x:v>
      </x:c>
      <x:c r="F9" s="18" t="str">
        <x:v>Book recommendation</x:v>
      </x:c>
      <x:c r="G9" s="18" t="str">
        <x:v>Look up the title</x:v>
      </x:c>
      <x:c r="H9" s="22" t="n">
        <x:f>$B$3-7</x:f>
        <x:v>46296</x:v>
      </x:c>
      <x:c r="I9" s="22" t="n">
        <x:f>$B$3-2</x:f>
        <x:v>46301</x:v>
      </x:c>
      <x:c r="J9" s="18" t="str">
        <x:v>Example only — do not send</x:v>
      </x:c>
      <x:c r="K9" s="20" t="n">
        <x:f>IF(A9="","",IFERROR(IF(AND(ISNUMBER(I9),I9=INT(I9),I9&gt;=DATE(1901,1,1),I9&lt;=DATE(9999,12,31)),I9-$B$3,""),""))</x:f>
        <x:v>-2</x:v>
      </x:c>
      <x:c r="L9" s="20" t="str">
        <x:f>IF(A9="","",IF(E9="Do not contact","Do not contact",IF(E9="parked","Parked",IF(E9="sent","Wait for reply",IF(OR(E9="pending",E9="replied"),IF(I9="","Choose a date",IFERROR(IF(AND(ISNUMBER(I9),I9=INT(I9),I9&gt;=DATE(1901,1,1),I9&lt;=DATE(9999,12,31)),IF(I9&lt;=$B$3,"Review contact","Scheduled"),"Check"),"Check")),"Check")))))</x:f>
        <x:v>Wait for reply</x:v>
      </x:c>
      <x:c r="M9" s="20" t="n">
        <x:f>IF(L9="Review contact",I9+ROW()/100000,0)</x:f>
        <x:v>0</x:v>
      </x:c>
    </x:row>
    <x:row r="10" ht="24" customHeight="1">
      <x:c r="A10" s="18" t="str">
        <x:v>Taylor (fictional)</x:v>
      </x:c>
      <x:c r="B10" s="18" t="str">
        <x:v>Book club</x:v>
      </x:c>
      <x:c r="C10" s="18" t="str">
        <x:v>Naomi</x:v>
      </x:c>
      <x:c r="D10" s="18" t="str">
        <x:v>Example contact</x:v>
      </x:c>
      <x:c r="E10" s="18" t="str">
        <x:v>Do not contact</x:v>
      </x:c>
      <x:c r="F10" s="18" t="str">
        <x:v>Book recommendation</x:v>
      </x:c>
      <x:c r="G10" s="18" t="str">
        <x:v>Look up the title</x:v>
      </x:c>
      <x:c r="H10" s="22" t="n">
        <x:f>$B$3-7</x:f>
        <x:v>46296</x:v>
      </x:c>
      <x:c r="I10" s="22" t="n">
        <x:f>$B$3-2</x:f>
        <x:v>46301</x:v>
      </x:c>
      <x:c r="J10" s="18" t="str">
        <x:v>Example only — do not send</x:v>
      </x:c>
      <x:c r="K10" s="20" t="n">
        <x:f>IF(A10="","",IFERROR(IF(AND(ISNUMBER(I10),I10=INT(I10),I10&gt;=DATE(1901,1,1),I10&lt;=DATE(9999,12,31)),I10-$B$3,""),""))</x:f>
        <x:v>-2</x:v>
      </x:c>
      <x:c r="L10" s="20" t="str">
        <x:f>IF(A10="","",IF(E10="Do not contact","Do not contact",IF(E10="parked","Parked",IF(E10="sent","Wait for reply",IF(OR(E10="pending",E10="replied"),IF(I10="","Choose a date",IFERROR(IF(AND(ISNUMBER(I10),I10=INT(I10),I10&gt;=DATE(1901,1,1),I10&lt;=DATE(9999,12,31)),IF(I10&lt;=$B$3,"Review contact","Scheduled"),"Check"),"Check")),"Check")))))</x:f>
        <x:v>Do not contact</x:v>
      </x:c>
      <x:c r="M10" s="20" t="n">
        <x:f>IF(L10="Review contact",I10+ROW()/100000,0)</x:f>
        <x:v>0</x:v>
      </x:c>
    </x:row>
    <x:row r="11" ht="24" customHeight="1">
      <x:c r="A11" s="18" t="str">
        <x:v>Robin (fictional)</x:v>
      </x:c>
      <x:c r="B11" s="18" t="str">
        <x:v>Book club</x:v>
      </x:c>
      <x:c r="C11" s="18" t="str">
        <x:v>Naomi</x:v>
      </x:c>
      <x:c r="D11" s="18" t="str">
        <x:v>Example contact</x:v>
      </x:c>
      <x:c r="E11" s="18" t="str">
        <x:v>parked</x:v>
      </x:c>
      <x:c r="F11" s="18" t="str">
        <x:v>Book recommendation</x:v>
      </x:c>
      <x:c r="G11" s="18" t="str">
        <x:v>Look up the title</x:v>
      </x:c>
      <x:c r="H11" s="22" t="n">
        <x:f>$B$3-7</x:f>
        <x:v>46296</x:v>
      </x:c>
      <x:c r="I11" s="22" t="n">
        <x:f>$B$3-2</x:f>
        <x:v>46301</x:v>
      </x:c>
      <x:c r="J11" s="18" t="str">
        <x:v>Example only — do not send</x:v>
      </x:c>
      <x:c r="K11" s="20" t="n">
        <x:f>IF(A11="","",IFERROR(IF(AND(ISNUMBER(I11),I11=INT(I11),I11&gt;=DATE(1901,1,1),I11&lt;=DATE(9999,12,31)),I11-$B$3,""),""))</x:f>
        <x:v>-2</x:v>
      </x:c>
      <x:c r="L11" s="20" t="str">
        <x:f>IF(A11="","",IF(E11="Do not contact","Do not contact",IF(E11="parked","Parked",IF(E11="sent","Wait for reply",IF(OR(E11="pending",E11="replied"),IF(I11="","Choose a date",IFERROR(IF(AND(ISNUMBER(I11),I11=INT(I11),I11&gt;=DATE(1901,1,1),I11&lt;=DATE(9999,12,31)),IF(I11&lt;=$B$3,"Review contact","Scheduled"),"Check"),"Check")),"Check")))))</x:f>
        <x:v>Parked</x:v>
      </x:c>
      <x:c r="M11" s="20" t="n">
        <x:f>IF(L11="Review contact",I11+ROW()/100000,0)</x:f>
        <x:v>0</x:v>
      </x:c>
    </x:row>
    <x:row r="12" ht="24" customHeight="1">
      <x:c r="A12" s="18" t="str">
        <x:v>Kim (fictional)</x:v>
      </x:c>
      <x:c r="B12" s="18" t="str">
        <x:v>Book club</x:v>
      </x:c>
      <x:c r="C12" s="18" t="str">
        <x:v>Naomi</x:v>
      </x:c>
      <x:c r="D12" s="18" t="str">
        <x:v>Example contact</x:v>
      </x:c>
      <x:c r="E12" s="18" t="str">
        <x:v>replied</x:v>
      </x:c>
      <x:c r="F12" s="18" t="str">
        <x:v>Book recommendation</x:v>
      </x:c>
      <x:c r="G12" s="18" t="str">
        <x:v>Look up the title</x:v>
      </x:c>
      <x:c r="H12" s="22" t="n">
        <x:f>$B$3-7</x:f>
        <x:v>46296</x:v>
      </x:c>
      <x:c r="I12" s="22" t="n">
        <x:f>$B$3+7</x:f>
        <x:v>46310</x:v>
      </x:c>
      <x:c r="J12" s="18" t="str">
        <x:v>Example only — do not send</x:v>
      </x:c>
      <x:c r="K12" s="20" t="n">
        <x:f>IF(A12="","",IFERROR(IF(AND(ISNUMBER(I12),I12=INT(I12),I12&gt;=DATE(1901,1,1),I12&lt;=DATE(9999,12,31)),I12-$B$3,""),""))</x:f>
        <x:v>7</x:v>
      </x:c>
      <x:c r="L12" s="20" t="str">
        <x:f>IF(A12="","",IF(E12="Do not contact","Do not contact",IF(E12="parked","Parked",IF(E12="sent","Wait for reply",IF(OR(E12="pending",E12="replied"),IF(I12="","Choose a date",IFERROR(IF(AND(ISNUMBER(I12),I12=INT(I12),I12&gt;=DATE(1901,1,1),I12&lt;=DATE(9999,12,31)),IF(I12&lt;=$B$3,"Review contact","Scheduled"),"Check"),"Check")),"Check")))))</x:f>
        <x:v>Scheduled</x:v>
      </x:c>
      <x:c r="M12" s="20" t="n">
        <x:f>IF(L12="Review contact",I12+ROW()/100000,0)</x:f>
        <x:v>0</x:v>
      </x:c>
    </x:row>
    <x:row r="13" ht="24" customHeight="1">
      <x:c r="A13" s="18"/>
      <x:c r="B13" s="18"/>
      <x:c r="C13" s="18"/>
      <x:c r="D13" s="18"/>
      <x:c r="E13" s="18"/>
      <x:c r="F13" s="18"/>
      <x:c r="G13" s="18"/>
      <x:c r="H13" s="22"/>
      <x:c r="I13" s="22"/>
      <x:c r="J13" s="18"/>
      <x:c r="K13" s="20"/>
      <x:c r="L13" s="20"/>
      <x:c r="M13" s="20"/>
    </x:row>
    <x:row r="14" ht="24" customHeight="1">
      <x:c r="A14" s="18"/>
      <x:c r="B14" s="18"/>
      <x:c r="C14" s="18"/>
      <x:c r="D14" s="18"/>
      <x:c r="E14" s="18"/>
      <x:c r="F14" s="18"/>
      <x:c r="G14" s="18"/>
      <x:c r="H14" s="22"/>
      <x:c r="I14" s="22"/>
      <x:c r="J14" s="18"/>
      <x:c r="K14" s="20"/>
      <x:c r="L14" s="20"/>
      <x:c r="M14" s="20"/>
    </x:row>
    <x:row r="15" ht="24" customHeight="1">
      <x:c r="A15" s="18"/>
      <x:c r="B15" s="18"/>
      <x:c r="C15" s="18"/>
      <x:c r="D15" s="18"/>
      <x:c r="E15" s="18"/>
      <x:c r="F15" s="18"/>
      <x:c r="G15" s="18"/>
      <x:c r="H15" s="22"/>
      <x:c r="I15" s="22"/>
      <x:c r="J15" s="18"/>
      <x:c r="K15" s="20"/>
      <x:c r="L15" s="20"/>
      <x:c r="M15" s="20"/>
    </x:row>
    <x:row r="16" ht="24" customHeight="1">
      <x:c r="A16" s="18"/>
      <x:c r="B16" s="18"/>
      <x:c r="C16" s="18"/>
      <x:c r="D16" s="18"/>
      <x:c r="E16" s="18"/>
      <x:c r="F16" s="18"/>
      <x:c r="G16" s="18"/>
      <x:c r="H16" s="22"/>
      <x:c r="I16" s="22"/>
      <x:c r="J16" s="18"/>
      <x:c r="K16" s="20"/>
      <x:c r="L16" s="20"/>
      <x:c r="M16" s="20"/>
    </x:row>
    <x:row r="17" ht="24" customHeight="1">
      <x:c r="A17" s="18"/>
      <x:c r="B17" s="18"/>
      <x:c r="C17" s="18"/>
      <x:c r="D17" s="18"/>
      <x:c r="E17" s="18"/>
      <x:c r="F17" s="18"/>
      <x:c r="G17" s="18"/>
      <x:c r="H17" s="22"/>
      <x:c r="I17" s="22"/>
      <x:c r="J17" s="18"/>
      <x:c r="K17" s="20"/>
      <x:c r="L17" s="20"/>
      <x:c r="M17" s="20"/>
    </x:row>
    <x:row r="18" ht="24" customHeight="1">
      <x:c r="A18" s="18"/>
      <x:c r="B18" s="18"/>
      <x:c r="C18" s="18"/>
      <x:c r="D18" s="18"/>
      <x:c r="E18" s="18"/>
      <x:c r="F18" s="18"/>
      <x:c r="G18" s="18"/>
      <x:c r="H18" s="22"/>
      <x:c r="I18" s="22"/>
      <x:c r="J18" s="18"/>
      <x:c r="K18" s="20"/>
      <x:c r="L18" s="20"/>
      <x:c r="M18" s="20"/>
    </x:row>
    <x:row r="19" ht="24" customHeight="1">
      <x:c r="A19" s="18"/>
      <x:c r="B19" s="18"/>
      <x:c r="C19" s="18"/>
      <x:c r="D19" s="18"/>
      <x:c r="E19" s="18"/>
      <x:c r="F19" s="18"/>
      <x:c r="G19" s="18"/>
      <x:c r="H19" s="22"/>
      <x:c r="I19" s="22"/>
      <x:c r="J19" s="18"/>
      <x:c r="K19" s="20"/>
      <x:c r="L19" s="20"/>
      <x:c r="M19" s="20"/>
    </x:row>
    <x:row r="20" ht="24" customHeight="1">
      <x:c r="A20" s="18"/>
      <x:c r="B20" s="18"/>
      <x:c r="C20" s="18"/>
      <x:c r="D20" s="18"/>
      <x:c r="E20" s="18"/>
      <x:c r="F20" s="18"/>
      <x:c r="G20" s="18"/>
      <x:c r="H20" s="22"/>
      <x:c r="I20" s="22"/>
      <x:c r="J20" s="18"/>
      <x:c r="K20" s="20"/>
      <x:c r="L20" s="20"/>
      <x:c r="M20" s="20"/>
    </x:row>
    <x:row r="21" ht="24" customHeight="1">
      <x:c r="A21" s="18"/>
      <x:c r="B21" s="18"/>
      <x:c r="C21" s="18"/>
      <x:c r="D21" s="18"/>
      <x:c r="E21" s="18"/>
      <x:c r="F21" s="18"/>
      <x:c r="G21" s="18"/>
      <x:c r="H21" s="22"/>
      <x:c r="I21" s="22"/>
      <x:c r="J21" s="18"/>
      <x:c r="K21" s="20"/>
      <x:c r="L21" s="20"/>
      <x:c r="M21" s="20"/>
    </x:row>
    <x:row r="22" ht="24" customHeight="1">
      <x:c r="A22" s="18"/>
      <x:c r="B22" s="18"/>
      <x:c r="C22" s="18"/>
      <x:c r="D22" s="18"/>
      <x:c r="E22" s="18"/>
      <x:c r="F22" s="18"/>
      <x:c r="G22" s="18"/>
      <x:c r="H22" s="22"/>
      <x:c r="I22" s="22"/>
      <x:c r="J22" s="18"/>
      <x:c r="K22" s="20"/>
      <x:c r="L22" s="20"/>
      <x:c r="M22" s="20"/>
    </x:row>
    <x:row r="23" ht="24" customHeight="1">
      <x:c r="A23" s="18"/>
      <x:c r="B23" s="18"/>
      <x:c r="C23" s="18"/>
      <x:c r="D23" s="18"/>
      <x:c r="E23" s="18"/>
      <x:c r="F23" s="18"/>
      <x:c r="G23" s="18"/>
      <x:c r="H23" s="22"/>
      <x:c r="I23" s="22"/>
      <x:c r="J23" s="18"/>
      <x:c r="K23" s="20"/>
      <x:c r="L23" s="20"/>
      <x:c r="M23" s="20"/>
    </x:row>
    <x:row r="24" ht="24" customHeight="1">
      <x:c r="A24" s="18"/>
      <x:c r="B24" s="18"/>
      <x:c r="C24" s="18"/>
      <x:c r="D24" s="18"/>
      <x:c r="E24" s="18"/>
      <x:c r="F24" s="18"/>
      <x:c r="G24" s="18"/>
      <x:c r="H24" s="22"/>
      <x:c r="I24" s="22"/>
      <x:c r="J24" s="18"/>
      <x:c r="K24" s="20"/>
      <x:c r="L24" s="20"/>
      <x:c r="M24" s="20"/>
    </x:row>
    <x:row r="25" ht="24" customHeight="1">
      <x:c r="A25" s="18"/>
      <x:c r="B25" s="18"/>
      <x:c r="C25" s="18"/>
      <x:c r="D25" s="18"/>
      <x:c r="E25" s="18"/>
      <x:c r="F25" s="18"/>
      <x:c r="G25" s="18"/>
      <x:c r="H25" s="22"/>
      <x:c r="I25" s="22"/>
      <x:c r="J25" s="18"/>
      <x:c r="K25" s="20"/>
      <x:c r="L25" s="20"/>
      <x:c r="M25" s="20"/>
    </x:row>
    <x:row r="26" ht="24" customHeight="1">
      <x:c r="A26" s="18"/>
      <x:c r="B26" s="18"/>
      <x:c r="C26" s="18"/>
      <x:c r="D26" s="18"/>
      <x:c r="E26" s="18"/>
      <x:c r="F26" s="18"/>
      <x:c r="G26" s="18"/>
      <x:c r="H26" s="22"/>
      <x:c r="I26" s="22"/>
      <x:c r="J26" s="18"/>
      <x:c r="K26" s="20"/>
      <x:c r="L26" s="20"/>
      <x:c r="M26" s="20"/>
    </x:row>
    <x:row r="27" ht="24" customHeight="1">
      <x:c r="A27" s="18"/>
      <x:c r="B27" s="18"/>
      <x:c r="C27" s="18"/>
      <x:c r="D27" s="18"/>
      <x:c r="E27" s="18"/>
      <x:c r="F27" s="18"/>
      <x:c r="G27" s="18"/>
      <x:c r="H27" s="22"/>
      <x:c r="I27" s="22"/>
      <x:c r="J27" s="18"/>
      <x:c r="K27" s="20"/>
      <x:c r="L27" s="20"/>
      <x:c r="M27" s="20"/>
    </x:row>
    <x:row r="28" ht="24" customHeight="1">
      <x:c r="A28" s="18"/>
      <x:c r="B28" s="18"/>
      <x:c r="C28" s="18"/>
      <x:c r="D28" s="18"/>
      <x:c r="E28" s="18"/>
      <x:c r="F28" s="18"/>
      <x:c r="G28" s="18"/>
      <x:c r="H28" s="22"/>
      <x:c r="I28" s="22"/>
      <x:c r="J28" s="18"/>
      <x:c r="K28" s="20"/>
      <x:c r="L28" s="20"/>
      <x:c r="M28" s="20"/>
    </x:row>
    <x:row r="29" ht="24" customHeight="1">
      <x:c r="A29" s="18"/>
      <x:c r="B29" s="18"/>
      <x:c r="C29" s="18"/>
      <x:c r="D29" s="18"/>
      <x:c r="E29" s="18"/>
      <x:c r="F29" s="18"/>
      <x:c r="G29" s="18"/>
      <x:c r="H29" s="22"/>
      <x:c r="I29" s="22"/>
      <x:c r="J29" s="18"/>
      <x:c r="K29" s="20"/>
      <x:c r="L29" s="20"/>
      <x:c r="M29" s="20"/>
    </x:row>
    <x:row r="30" ht="24" customHeight="1">
      <x:c r="A30" s="18"/>
      <x:c r="B30" s="18"/>
      <x:c r="C30" s="18"/>
      <x:c r="D30" s="18"/>
      <x:c r="E30" s="18"/>
      <x:c r="F30" s="18"/>
      <x:c r="G30" s="18"/>
      <x:c r="H30" s="22"/>
      <x:c r="I30" s="22"/>
      <x:c r="J30" s="18"/>
      <x:c r="K30" s="20"/>
      <x:c r="L30" s="20"/>
      <x:c r="M30" s="20"/>
    </x:row>
    <x:row r="31" ht="24" customHeight="1">
      <x:c r="A31" s="18"/>
      <x:c r="B31" s="18"/>
      <x:c r="C31" s="18"/>
      <x:c r="D31" s="18"/>
      <x:c r="E31" s="18"/>
      <x:c r="F31" s="18"/>
      <x:c r="G31" s="18"/>
      <x:c r="H31" s="22"/>
      <x:c r="I31" s="22"/>
      <x:c r="J31" s="18"/>
      <x:c r="K31" s="20"/>
      <x:c r="L31" s="20"/>
      <x:c r="M31" s="20"/>
    </x:row>
    <x:row r="32" ht="24" customHeight="1">
      <x:c r="A32" s="18"/>
      <x:c r="B32" s="18"/>
      <x:c r="C32" s="18"/>
      <x:c r="D32" s="18"/>
      <x:c r="E32" s="18"/>
      <x:c r="F32" s="18"/>
      <x:c r="G32" s="18"/>
      <x:c r="H32" s="22"/>
      <x:c r="I32" s="22"/>
      <x:c r="J32" s="18"/>
      <x:c r="K32" s="20"/>
      <x:c r="L32" s="20"/>
      <x:c r="M32" s="20"/>
    </x:row>
    <x:row r="33" ht="24" customHeight="1">
      <x:c r="A33" s="18"/>
      <x:c r="B33" s="18"/>
      <x:c r="C33" s="18"/>
      <x:c r="D33" s="18"/>
      <x:c r="E33" s="18"/>
      <x:c r="F33" s="18"/>
      <x:c r="G33" s="18"/>
      <x:c r="H33" s="22"/>
      <x:c r="I33" s="22"/>
      <x:c r="J33" s="18"/>
      <x:c r="K33" s="20"/>
      <x:c r="L33" s="20"/>
      <x:c r="M33" s="20"/>
    </x:row>
    <x:row r="34" ht="24" customHeight="1">
      <x:c r="A34" s="18"/>
      <x:c r="B34" s="18"/>
      <x:c r="C34" s="18"/>
      <x:c r="D34" s="18"/>
      <x:c r="E34" s="18"/>
      <x:c r="F34" s="18"/>
      <x:c r="G34" s="18"/>
      <x:c r="H34" s="22"/>
      <x:c r="I34" s="22"/>
      <x:c r="J34" s="18"/>
      <x:c r="K34" s="20"/>
      <x:c r="L34" s="20"/>
      <x:c r="M34" s="20"/>
    </x:row>
    <x:row r="35" ht="24" customHeight="1">
      <x:c r="A35" s="18"/>
      <x:c r="B35" s="18"/>
      <x:c r="C35" s="18"/>
      <x:c r="D35" s="18"/>
      <x:c r="E35" s="18"/>
      <x:c r="F35" s="18"/>
      <x:c r="G35" s="18"/>
      <x:c r="H35" s="22"/>
      <x:c r="I35" s="22"/>
      <x:c r="J35" s="18"/>
      <x:c r="K35" s="20"/>
      <x:c r="L35" s="20"/>
      <x:c r="M35" s="20"/>
    </x:row>
    <x:row r="36" ht="24" customHeight="1">
      <x:c r="A36" s="18"/>
      <x:c r="B36" s="18"/>
      <x:c r="C36" s="18"/>
      <x:c r="D36" s="18"/>
      <x:c r="E36" s="18"/>
      <x:c r="F36" s="18"/>
      <x:c r="G36" s="18"/>
      <x:c r="H36" s="22"/>
      <x:c r="I36" s="22"/>
      <x:c r="J36" s="18"/>
      <x:c r="K36" s="20"/>
      <x:c r="L36" s="20"/>
      <x:c r="M36" s="20"/>
    </x:row>
    <x:row r="37" ht="24" customHeight="1">
      <x:c r="A37" s="18"/>
      <x:c r="B37" s="18"/>
      <x:c r="C37" s="18"/>
      <x:c r="D37" s="18"/>
      <x:c r="E37" s="18"/>
      <x:c r="F37" s="18"/>
      <x:c r="G37" s="18"/>
      <x:c r="H37" s="22"/>
      <x:c r="I37" s="22"/>
      <x:c r="J37" s="18"/>
      <x:c r="K37" s="20"/>
      <x:c r="L37" s="20"/>
      <x:c r="M37" s="20"/>
    </x:row>
    <x:row r="38" ht="24" customHeight="1">
      <x:c r="A38" s="18"/>
      <x:c r="B38" s="18"/>
      <x:c r="C38" s="18"/>
      <x:c r="D38" s="18"/>
      <x:c r="E38" s="18"/>
      <x:c r="F38" s="18"/>
      <x:c r="G38" s="18"/>
      <x:c r="H38" s="22"/>
      <x:c r="I38" s="22"/>
      <x:c r="J38" s="18"/>
      <x:c r="K38" s="20"/>
      <x:c r="L38" s="20"/>
      <x:c r="M38" s="20"/>
    </x:row>
    <x:row r="39" ht="24" customHeight="1">
      <x:c r="A39" s="18"/>
      <x:c r="B39" s="18"/>
      <x:c r="C39" s="18"/>
      <x:c r="D39" s="18"/>
      <x:c r="E39" s="18"/>
      <x:c r="F39" s="18"/>
      <x:c r="G39" s="18"/>
      <x:c r="H39" s="22"/>
      <x:c r="I39" s="22"/>
      <x:c r="J39" s="18"/>
      <x:c r="K39" s="20"/>
      <x:c r="L39" s="20"/>
      <x:c r="M39" s="20"/>
    </x:row>
    <x:row r="40" ht="24" customHeight="1">
      <x:c r="A40" s="18"/>
      <x:c r="B40" s="18"/>
      <x:c r="C40" s="18"/>
      <x:c r="D40" s="18"/>
      <x:c r="E40" s="18"/>
      <x:c r="F40" s="18"/>
      <x:c r="G40" s="18"/>
      <x:c r="H40" s="22"/>
      <x:c r="I40" s="22"/>
      <x:c r="J40" s="18"/>
      <x:c r="K40" s="20"/>
      <x:c r="L40" s="20"/>
      <x:c r="M40" s="20"/>
    </x:row>
    <x:row r="41" ht="24" customHeight="1">
      <x:c r="A41" s="18"/>
      <x:c r="B41" s="18"/>
      <x:c r="C41" s="18"/>
      <x:c r="D41" s="18"/>
      <x:c r="E41" s="18"/>
      <x:c r="F41" s="18"/>
      <x:c r="G41" s="18"/>
      <x:c r="H41" s="22"/>
      <x:c r="I41" s="22"/>
      <x:c r="J41" s="18"/>
      <x:c r="K41" s="20"/>
      <x:c r="L41" s="20"/>
      <x:c r="M41" s="20"/>
    </x:row>
    <x:row r="42" ht="24" customHeight="1">
      <x:c r="A42" s="18"/>
      <x:c r="B42" s="18"/>
      <x:c r="C42" s="18"/>
      <x:c r="D42" s="18"/>
      <x:c r="E42" s="18"/>
      <x:c r="F42" s="18"/>
      <x:c r="G42" s="18"/>
      <x:c r="H42" s="22"/>
      <x:c r="I42" s="22"/>
      <x:c r="J42" s="18"/>
      <x:c r="K42" s="20"/>
      <x:c r="L42" s="20"/>
      <x:c r="M42" s="20"/>
    </x:row>
    <x:row r="43" ht="24" customHeight="1">
      <x:c r="A43" s="18"/>
      <x:c r="B43" s="18"/>
      <x:c r="C43" s="18"/>
      <x:c r="D43" s="18"/>
      <x:c r="E43" s="18"/>
      <x:c r="F43" s="18"/>
      <x:c r="G43" s="18"/>
      <x:c r="H43" s="22"/>
      <x:c r="I43" s="22"/>
      <x:c r="J43" s="18"/>
      <x:c r="K43" s="20"/>
      <x:c r="L43" s="20"/>
      <x:c r="M43" s="20"/>
    </x:row>
    <x:row r="44" ht="24" customHeight="1">
      <x:c r="A44" s="18"/>
      <x:c r="B44" s="18"/>
      <x:c r="C44" s="18"/>
      <x:c r="D44" s="18"/>
      <x:c r="E44" s="18"/>
      <x:c r="F44" s="18"/>
      <x:c r="G44" s="18"/>
      <x:c r="H44" s="22"/>
      <x:c r="I44" s="22"/>
      <x:c r="J44" s="18"/>
      <x:c r="K44" s="20"/>
      <x:c r="L44" s="20"/>
      <x:c r="M44" s="20"/>
    </x:row>
    <x:row r="45" ht="24" customHeight="1">
      <x:c r="A45" s="18"/>
      <x:c r="B45" s="18"/>
      <x:c r="C45" s="18"/>
      <x:c r="D45" s="18"/>
      <x:c r="E45" s="18"/>
      <x:c r="F45" s="18"/>
      <x:c r="G45" s="18"/>
      <x:c r="H45" s="22"/>
      <x:c r="I45" s="22"/>
      <x:c r="J45" s="18"/>
      <x:c r="K45" s="20"/>
      <x:c r="L45" s="20"/>
      <x:c r="M45" s="20"/>
    </x:row>
    <x:row r="46" ht="24" customHeight="1">
      <x:c r="A46" s="18"/>
      <x:c r="B46" s="18"/>
      <x:c r="C46" s="18"/>
      <x:c r="D46" s="18"/>
      <x:c r="E46" s="18"/>
      <x:c r="F46" s="18"/>
      <x:c r="G46" s="18"/>
      <x:c r="H46" s="22"/>
      <x:c r="I46" s="22"/>
      <x:c r="J46" s="18"/>
      <x:c r="K46" s="20"/>
      <x:c r="L46" s="20"/>
      <x:c r="M46" s="20"/>
    </x:row>
    <x:row r="47" ht="24" customHeight="1">
      <x:c r="A47" s="18"/>
      <x:c r="B47" s="18"/>
      <x:c r="C47" s="18"/>
      <x:c r="D47" s="18"/>
      <x:c r="E47" s="18"/>
      <x:c r="F47" s="18"/>
      <x:c r="G47" s="18"/>
      <x:c r="H47" s="22"/>
      <x:c r="I47" s="22"/>
      <x:c r="J47" s="18"/>
      <x:c r="K47" s="20"/>
      <x:c r="L47" s="20"/>
      <x:c r="M47" s="20"/>
    </x:row>
    <x:row r="48" ht="24" customHeight="1">
      <x:c r="A48" s="18"/>
      <x:c r="B48" s="18"/>
      <x:c r="C48" s="18"/>
      <x:c r="D48" s="18"/>
      <x:c r="E48" s="18"/>
      <x:c r="F48" s="18"/>
      <x:c r="G48" s="18"/>
      <x:c r="H48" s="22"/>
      <x:c r="I48" s="22"/>
      <x:c r="J48" s="18"/>
      <x:c r="K48" s="20"/>
      <x:c r="L48" s="20"/>
      <x:c r="M48" s="20"/>
    </x:row>
    <x:row r="49" ht="24" customHeight="1">
      <x:c r="A49" s="18"/>
      <x:c r="B49" s="18"/>
      <x:c r="C49" s="18"/>
      <x:c r="D49" s="18"/>
      <x:c r="E49" s="18"/>
      <x:c r="F49" s="18"/>
      <x:c r="G49" s="18"/>
      <x:c r="H49" s="22"/>
      <x:c r="I49" s="22"/>
      <x:c r="J49" s="18"/>
      <x:c r="K49" s="20"/>
      <x:c r="L49" s="20"/>
      <x:c r="M49" s="20"/>
    </x:row>
    <x:row r="50" ht="24" customHeight="1">
      <x:c r="A50" s="18"/>
      <x:c r="B50" s="18"/>
      <x:c r="C50" s="18"/>
      <x:c r="D50" s="18"/>
      <x:c r="E50" s="18"/>
      <x:c r="F50" s="18"/>
      <x:c r="G50" s="18"/>
      <x:c r="H50" s="22"/>
      <x:c r="I50" s="22"/>
      <x:c r="J50" s="18"/>
      <x:c r="K50" s="20"/>
      <x:c r="L50" s="20"/>
      <x:c r="M50" s="20"/>
    </x:row>
    <x:row r="51" ht="24" customHeight="1">
      <x:c r="A51" s="18"/>
      <x:c r="B51" s="18"/>
      <x:c r="C51" s="18"/>
      <x:c r="D51" s="18"/>
      <x:c r="E51" s="18"/>
      <x:c r="F51" s="18"/>
      <x:c r="G51" s="18"/>
      <x:c r="H51" s="22"/>
      <x:c r="I51" s="22"/>
      <x:c r="J51" s="18"/>
      <x:c r="K51" s="20"/>
      <x:c r="L51" s="20"/>
      <x:c r="M51" s="20"/>
    </x:row>
    <x:row r="52" ht="24" customHeight="1">
      <x:c r="A52" s="18"/>
      <x:c r="B52" s="18"/>
      <x:c r="C52" s="18"/>
      <x:c r="D52" s="18"/>
      <x:c r="E52" s="18"/>
      <x:c r="F52" s="18"/>
      <x:c r="G52" s="18"/>
      <x:c r="H52" s="22"/>
      <x:c r="I52" s="22"/>
      <x:c r="J52" s="18"/>
      <x:c r="K52" s="20"/>
      <x:c r="L52" s="20"/>
      <x:c r="M52" s="20"/>
    </x:row>
    <x:row r="53" ht="24" customHeight="1">
      <x:c r="A53" s="18"/>
      <x:c r="B53" s="18"/>
      <x:c r="C53" s="18"/>
      <x:c r="D53" s="18"/>
      <x:c r="E53" s="18"/>
      <x:c r="F53" s="18"/>
      <x:c r="G53" s="18"/>
      <x:c r="H53" s="22"/>
      <x:c r="I53" s="22"/>
      <x:c r="J53" s="18"/>
      <x:c r="K53" s="20"/>
      <x:c r="L53" s="20"/>
      <x:c r="M53" s="20"/>
    </x:row>
    <x:row r="54" ht="24" customHeight="1">
      <x:c r="A54" s="18"/>
      <x:c r="B54" s="18"/>
      <x:c r="C54" s="18"/>
      <x:c r="D54" s="18"/>
      <x:c r="E54" s="18"/>
      <x:c r="F54" s="18"/>
      <x:c r="G54" s="18"/>
      <x:c r="H54" s="22"/>
      <x:c r="I54" s="22"/>
      <x:c r="J54" s="18"/>
      <x:c r="K54" s="20"/>
      <x:c r="L54" s="20"/>
      <x:c r="M54" s="20"/>
    </x:row>
    <x:row r="55" ht="24" customHeight="1">
      <x:c r="A55" s="18"/>
      <x:c r="B55" s="18"/>
      <x:c r="C55" s="18"/>
      <x:c r="D55" s="18"/>
      <x:c r="E55" s="18"/>
      <x:c r="F55" s="18"/>
      <x:c r="G55" s="18"/>
      <x:c r="H55" s="22"/>
      <x:c r="I55" s="22"/>
      <x:c r="J55" s="18"/>
      <x:c r="K55" s="20"/>
      <x:c r="L55" s="20"/>
      <x:c r="M55" s="20"/>
    </x:row>
    <x:row r="56" ht="24" customHeight="1">
      <x:c r="A56" s="18"/>
      <x:c r="B56" s="18"/>
      <x:c r="C56" s="18"/>
      <x:c r="D56" s="18"/>
      <x:c r="E56" s="18"/>
      <x:c r="F56" s="18"/>
      <x:c r="G56" s="18"/>
      <x:c r="H56" s="22"/>
      <x:c r="I56" s="22"/>
      <x:c r="J56" s="18"/>
      <x:c r="K56" s="20"/>
      <x:c r="L56" s="20"/>
      <x:c r="M56" s="20"/>
    </x:row>
    <x:row r="57" ht="24" customHeight="1">
      <x:c r="A57" s="18"/>
      <x:c r="B57" s="18"/>
      <x:c r="C57" s="18"/>
      <x:c r="D57" s="18"/>
      <x:c r="E57" s="18"/>
      <x:c r="F57" s="18"/>
      <x:c r="G57" s="18"/>
      <x:c r="H57" s="22"/>
      <x:c r="I57" s="22"/>
      <x:c r="J57" s="18"/>
      <x:c r="K57" s="20"/>
      <x:c r="L57" s="20"/>
      <x:c r="M57" s="20"/>
    </x:row>
  </x:sheetData>
  <x:mergeCells>
    <x:mergeCell ref="A1:M1"/>
    <x:mergeCell ref="D3:F3"/>
    <x:mergeCell ref="A5:M5"/>
  </x:mergeCells>
  <x:conditionalFormatting sqref="A8:M57">
    <x:cfRule type="expression" dxfId="1" priority="1">
      <x:formula>$L8="Review contact"</x:formula>
    </x:cfRule>
  </x:conditionalFormatting>
  <x:dataValidations count="3">
    <x:dataValidation type="list" errorStyle="stop" allowBlank="1" showErrorMessage="1" errorTitle="Status" error="Choose a listed value / Listenwert wählen" sqref="E8:E57">
      <x:formula1>"pending,sent,replied,parked,Do not contact"</x:formula1>
    </x:dataValidation>
    <x:dataValidation type="date" operator="between" allowBlank="1" sqref="H8:H57">
      <x:formula1>DATE(1901,1,1)</x:formula1>
      <x:formula2>DATE(9999,12,31)</x:formula2>
    </x:dataValidation>
    <x:dataValidation type="date" operator="between" allowBlank="1" sqref="I8:I57">
      <x:formula1>DATE(1901,1,1)</x:formula1>
      <x:formula2>DATE(9999,12,31)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073b39ac96f4d1c"/>
  </x:tableParts>
</x:worksheet>
</file>

<file path=xl/worksheets/sheet3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18" hidden="0" customWidth="1"/>
    <x:col min="3" max="3" width="38" hidden="0" customWidth="1"/>
    <x:col min="4" max="4" width="38" hidden="0" customWidth="1"/>
  </x:cols>
  <x:sheetData>
    <x:row r="1" ht="42" customHeight="1">
      <x:c r="A1" s="7" t="str">
        <x:v>Review your next contacts</x:v>
      </x:c>
      <x:c r="B1" s="7"/>
      <x:c r="C1" s="7"/>
      <x:c r="D1" s="7"/>
    </x:row>
    <x:row r="2" ht="24" customHeight="1">
      <x:c r="A2" s="3"/>
      <x:c r="B2" s="3"/>
      <x:c r="C2" s="3"/>
      <x:c r="D2" s="3"/>
    </x:row>
    <x:row r="3" ht="24" customHeight="1">
      <x:c r="A3" s="3" t="str">
        <x:v>Stand / As of</x:v>
      </x:c>
      <x:c r="B3" s="10" t="n">
        <x:f>TODAY()</x:f>
        <x:v>46303</x:v>
      </x:c>
      <x:c r="C3" s="3"/>
      <x:c r="D3" s="3"/>
    </x:row>
    <x:row r="4" ht="24" customHeight="1">
      <x:c r="A4" s="3"/>
      <x:c r="B4" s="3"/>
      <x:c r="C4" s="3"/>
      <x:c r="D4" s="3"/>
    </x:row>
    <x:row r="5" ht="42" customHeight="1">
      <x:c r="A5" s="18" t="str">
        <x:v>Only pending/replied contacts in My list whose chosen date is due.</x:v>
      </x:c>
      <x:c r="B5" s="18"/>
      <x:c r="C5" s="18"/>
      <x:c r="D5" s="18"/>
    </x:row>
    <x:row r="6" ht="24" customHeight="1">
      <x:c r="A6" s="3"/>
      <x:c r="B6" s="3"/>
      <x:c r="C6" s="3"/>
      <x:c r="D6" s="3"/>
    </x:row>
    <x:row r="7" ht="44" customHeight="1">
      <x:c r="A7" s="14" t="str">
        <x:v>Name</x:v>
      </x:c>
      <x:c r="B7" s="14" t="str">
        <x:v>Due date</x:v>
      </x:c>
      <x:c r="C7" s="14" t="str">
        <x:v>What I offered</x:v>
      </x:c>
      <x:c r="D7" s="14" t="str">
        <x:v>Notes</x:v>
      </x:c>
    </x:row>
    <x:row r="8" ht="24" customHeight="1">
      <x:c r="A8" s="18" t="str">
        <x:f>IF(1&gt;COUNTIF('My list'!$L$8:$L$57,"Review contact"),"",IFERROR(IF(INDEX('My list'!$A$8:$A$57,MATCH(SMALL('My list'!$M$8:$M$57,COUNTIF('My list'!$M$8:$M$57,0)+1),'My list'!$M$8:$M$57,0))="","",INDEX('My list'!$A$8:$A$57,MATCH(SMALL('My list'!$M$8:$M$57,COUNTIF('My list'!$M$8:$M$57,0)+1),'My list'!$M$8:$M$57,0))),""))</x:f>
      </x:c>
      <x:c r="B8" s="22" t="str">
        <x:f>IF(1&gt;COUNTIF('My list'!$L$8:$L$57,"Review contact"),"",IFERROR(IF(INDEX('My list'!$I$8:$I$57,MATCH(SMALL('My list'!$M$8:$M$57,COUNTIF('My list'!$M$8:$M$57,0)+1),'My list'!$M$8:$M$57,0))="","",INDEX('My list'!$I$8:$I$57,MATCH(SMALL('My list'!$M$8:$M$57,COUNTIF('My list'!$M$8:$M$57,0)+1),'My list'!$M$8:$M$57,0))),""))</x:f>
      </x:c>
      <x:c r="C8" s="18" t="str">
        <x:f>IF(1&gt;COUNTIF('My list'!$L$8:$L$57,"Review contact"),"",IFERROR(IF(INDEX('My list'!$G$8:$G$57,MATCH(SMALL('My list'!$M$8:$M$57,COUNTIF('My list'!$M$8:$M$57,0)+1),'My list'!$M$8:$M$57,0))="","",INDEX('My list'!$G$8:$G$57,MATCH(SMALL('My list'!$M$8:$M$57,COUNTIF('My list'!$M$8:$M$57,0)+1),'My list'!$M$8:$M$57,0))),""))</x:f>
      </x:c>
      <x:c r="D8" s="18" t="str">
        <x:f>IF(1&gt;COUNTIF('My list'!$L$8:$L$57,"Review contact"),"",IFERROR(IF(INDEX('My list'!$J$8:$J$57,MATCH(SMALL('My list'!$M$8:$M$57,COUNTIF('My list'!$M$8:$M$57,0)+1),'My list'!$M$8:$M$57,0))="","",INDEX('My list'!$J$8:$J$57,MATCH(SMALL('My list'!$M$8:$M$57,COUNTIF('My list'!$M$8:$M$57,0)+1),'My list'!$M$8:$M$57,0))),""))</x:f>
      </x:c>
    </x:row>
    <x:row r="9" ht="24" customHeight="1">
      <x:c r="A9" s="18" t="str">
        <x:f>IF(2&gt;COUNTIF('My list'!$L$8:$L$57,"Review contact"),"",IFERROR(IF(INDEX('My list'!$A$8:$A$57,MATCH(SMALL('My list'!$M$8:$M$57,COUNTIF('My list'!$M$8:$M$57,0)+2),'My list'!$M$8:$M$57,0))="","",INDEX('My list'!$A$8:$A$57,MATCH(SMALL('My list'!$M$8:$M$57,COUNTIF('My list'!$M$8:$M$57,0)+2),'My list'!$M$8:$M$57,0))),""))</x:f>
      </x:c>
      <x:c r="B9" s="22" t="str">
        <x:f>IF(2&gt;COUNTIF('My list'!$L$8:$L$57,"Review contact"),"",IFERROR(IF(INDEX('My list'!$I$8:$I$57,MATCH(SMALL('My list'!$M$8:$M$57,COUNTIF('My list'!$M$8:$M$57,0)+2),'My list'!$M$8:$M$57,0))="","",INDEX('My list'!$I$8:$I$57,MATCH(SMALL('My list'!$M$8:$M$57,COUNTIF('My list'!$M$8:$M$57,0)+2),'My list'!$M$8:$M$57,0))),""))</x:f>
      </x:c>
      <x:c r="C9" s="18" t="str">
        <x:f>IF(2&gt;COUNTIF('My list'!$L$8:$L$57,"Review contact"),"",IFERROR(IF(INDEX('My list'!$G$8:$G$57,MATCH(SMALL('My list'!$M$8:$M$57,COUNTIF('My list'!$M$8:$M$57,0)+2),'My list'!$M$8:$M$57,0))="","",INDEX('My list'!$G$8:$G$57,MATCH(SMALL('My list'!$M$8:$M$57,COUNTIF('My list'!$M$8:$M$57,0)+2),'My list'!$M$8:$M$57,0))),""))</x:f>
      </x:c>
      <x:c r="D9" s="18" t="str">
        <x:f>IF(2&gt;COUNTIF('My list'!$L$8:$L$57,"Review contact"),"",IFERROR(IF(INDEX('My list'!$J$8:$J$57,MATCH(SMALL('My list'!$M$8:$M$57,COUNTIF('My list'!$M$8:$M$57,0)+2),'My list'!$M$8:$M$57,0))="","",INDEX('My list'!$J$8:$J$57,MATCH(SMALL('My list'!$M$8:$M$57,COUNTIF('My list'!$M$8:$M$57,0)+2),'My list'!$M$8:$M$57,0))),""))</x:f>
      </x:c>
    </x:row>
    <x:row r="10" ht="24" customHeight="1">
      <x:c r="A10" s="18" t="str">
        <x:f>IF(3&gt;COUNTIF('My list'!$L$8:$L$57,"Review contact"),"",IFERROR(IF(INDEX('My list'!$A$8:$A$57,MATCH(SMALL('My list'!$M$8:$M$57,COUNTIF('My list'!$M$8:$M$57,0)+3),'My list'!$M$8:$M$57,0))="","",INDEX('My list'!$A$8:$A$57,MATCH(SMALL('My list'!$M$8:$M$57,COUNTIF('My list'!$M$8:$M$57,0)+3),'My list'!$M$8:$M$57,0))),""))</x:f>
      </x:c>
      <x:c r="B10" s="22" t="str">
        <x:f>IF(3&gt;COUNTIF('My list'!$L$8:$L$57,"Review contact"),"",IFERROR(IF(INDEX('My list'!$I$8:$I$57,MATCH(SMALL('My list'!$M$8:$M$57,COUNTIF('My list'!$M$8:$M$57,0)+3),'My list'!$M$8:$M$57,0))="","",INDEX('My list'!$I$8:$I$57,MATCH(SMALL('My list'!$M$8:$M$57,COUNTIF('My list'!$M$8:$M$57,0)+3),'My list'!$M$8:$M$57,0))),""))</x:f>
      </x:c>
      <x:c r="C10" s="18" t="str">
        <x:f>IF(3&gt;COUNTIF('My list'!$L$8:$L$57,"Review contact"),"",IFERROR(IF(INDEX('My list'!$G$8:$G$57,MATCH(SMALL('My list'!$M$8:$M$57,COUNTIF('My list'!$M$8:$M$57,0)+3),'My list'!$M$8:$M$57,0))="","",INDEX('My list'!$G$8:$G$57,MATCH(SMALL('My list'!$M$8:$M$57,COUNTIF('My list'!$M$8:$M$57,0)+3),'My list'!$M$8:$M$57,0))),""))</x:f>
      </x:c>
      <x:c r="D10" s="18" t="str">
        <x:f>IF(3&gt;COUNTIF('My list'!$L$8:$L$57,"Review contact"),"",IFERROR(IF(INDEX('My list'!$J$8:$J$57,MATCH(SMALL('My list'!$M$8:$M$57,COUNTIF('My list'!$M$8:$M$57,0)+3),'My list'!$M$8:$M$57,0))="","",INDEX('My list'!$J$8:$J$57,MATCH(SMALL('My list'!$M$8:$M$57,COUNTIF('My list'!$M$8:$M$57,0)+3),'My list'!$M$8:$M$57,0))),""))</x:f>
      </x:c>
    </x:row>
    <x:row r="11" ht="24" customHeight="1">
      <x:c r="A11" s="18" t="str">
        <x:f>IF(4&gt;COUNTIF('My list'!$L$8:$L$57,"Review contact"),"",IFERROR(IF(INDEX('My list'!$A$8:$A$57,MATCH(SMALL('My list'!$M$8:$M$57,COUNTIF('My list'!$M$8:$M$57,0)+4),'My list'!$M$8:$M$57,0))="","",INDEX('My list'!$A$8:$A$57,MATCH(SMALL('My list'!$M$8:$M$57,COUNTIF('My list'!$M$8:$M$57,0)+4),'My list'!$M$8:$M$57,0))),""))</x:f>
      </x:c>
      <x:c r="B11" s="22" t="str">
        <x:f>IF(4&gt;COUNTIF('My list'!$L$8:$L$57,"Review contact"),"",IFERROR(IF(INDEX('My list'!$I$8:$I$57,MATCH(SMALL('My list'!$M$8:$M$57,COUNTIF('My list'!$M$8:$M$57,0)+4),'My list'!$M$8:$M$57,0))="","",INDEX('My list'!$I$8:$I$57,MATCH(SMALL('My list'!$M$8:$M$57,COUNTIF('My list'!$M$8:$M$57,0)+4),'My list'!$M$8:$M$57,0))),""))</x:f>
      </x:c>
      <x:c r="C11" s="18" t="str">
        <x:f>IF(4&gt;COUNTIF('My list'!$L$8:$L$57,"Review contact"),"",IFERROR(IF(INDEX('My list'!$G$8:$G$57,MATCH(SMALL('My list'!$M$8:$M$57,COUNTIF('My list'!$M$8:$M$57,0)+4),'My list'!$M$8:$M$57,0))="","",INDEX('My list'!$G$8:$G$57,MATCH(SMALL('My list'!$M$8:$M$57,COUNTIF('My list'!$M$8:$M$57,0)+4),'My list'!$M$8:$M$57,0))),""))</x:f>
      </x:c>
      <x:c r="D11" s="18" t="str">
        <x:f>IF(4&gt;COUNTIF('My list'!$L$8:$L$57,"Review contact"),"",IFERROR(IF(INDEX('My list'!$J$8:$J$57,MATCH(SMALL('My list'!$M$8:$M$57,COUNTIF('My list'!$M$8:$M$57,0)+4),'My list'!$M$8:$M$57,0))="","",INDEX('My list'!$J$8:$J$57,MATCH(SMALL('My list'!$M$8:$M$57,COUNTIF('My list'!$M$8:$M$57,0)+4),'My list'!$M$8:$M$57,0))),""))</x:f>
      </x:c>
    </x:row>
    <x:row r="12" ht="24" customHeight="1">
      <x:c r="A12" s="18" t="str">
        <x:f>IF(5&gt;COUNTIF('My list'!$L$8:$L$57,"Review contact"),"",IFERROR(IF(INDEX('My list'!$A$8:$A$57,MATCH(SMALL('My list'!$M$8:$M$57,COUNTIF('My list'!$M$8:$M$57,0)+5),'My list'!$M$8:$M$57,0))="","",INDEX('My list'!$A$8:$A$57,MATCH(SMALL('My list'!$M$8:$M$57,COUNTIF('My list'!$M$8:$M$57,0)+5),'My list'!$M$8:$M$57,0))),""))</x:f>
      </x:c>
      <x:c r="B12" s="22" t="str">
        <x:f>IF(5&gt;COUNTIF('My list'!$L$8:$L$57,"Review contact"),"",IFERROR(IF(INDEX('My list'!$I$8:$I$57,MATCH(SMALL('My list'!$M$8:$M$57,COUNTIF('My list'!$M$8:$M$57,0)+5),'My list'!$M$8:$M$57,0))="","",INDEX('My list'!$I$8:$I$57,MATCH(SMALL('My list'!$M$8:$M$57,COUNTIF('My list'!$M$8:$M$57,0)+5),'My list'!$M$8:$M$57,0))),""))</x:f>
      </x:c>
      <x:c r="C12" s="18" t="str">
        <x:f>IF(5&gt;COUNTIF('My list'!$L$8:$L$57,"Review contact"),"",IFERROR(IF(INDEX('My list'!$G$8:$G$57,MATCH(SMALL('My list'!$M$8:$M$57,COUNTIF('My list'!$M$8:$M$57,0)+5),'My list'!$M$8:$M$57,0))="","",INDEX('My list'!$G$8:$G$57,MATCH(SMALL('My list'!$M$8:$M$57,COUNTIF('My list'!$M$8:$M$57,0)+5),'My list'!$M$8:$M$57,0))),""))</x:f>
      </x:c>
      <x:c r="D12" s="18" t="str">
        <x:f>IF(5&gt;COUNTIF('My list'!$L$8:$L$57,"Review contact"),"",IFERROR(IF(INDEX('My list'!$J$8:$J$57,MATCH(SMALL('My list'!$M$8:$M$57,COUNTIF('My list'!$M$8:$M$57,0)+5),'My list'!$M$8:$M$57,0))="","",INDEX('My list'!$J$8:$J$57,MATCH(SMALL('My list'!$M$8:$M$57,COUNTIF('My list'!$M$8:$M$57,0)+5),'My list'!$M$8:$M$57,0))),""))</x:f>
      </x:c>
    </x:row>
    <x:row r="13" ht="24" customHeight="1">
      <x:c r="A13" s="18" t="str">
        <x:f>IF(6&gt;COUNTIF('My list'!$L$8:$L$57,"Review contact"),"",IFERROR(IF(INDEX('My list'!$A$8:$A$57,MATCH(SMALL('My list'!$M$8:$M$57,COUNTIF('My list'!$M$8:$M$57,0)+6),'My list'!$M$8:$M$57,0))="","",INDEX('My list'!$A$8:$A$57,MATCH(SMALL('My list'!$M$8:$M$57,COUNTIF('My list'!$M$8:$M$57,0)+6),'My list'!$M$8:$M$57,0))),""))</x:f>
      </x:c>
      <x:c r="B13" s="22" t="str">
        <x:f>IF(6&gt;COUNTIF('My list'!$L$8:$L$57,"Review contact"),"",IFERROR(IF(INDEX('My list'!$I$8:$I$57,MATCH(SMALL('My list'!$M$8:$M$57,COUNTIF('My list'!$M$8:$M$57,0)+6),'My list'!$M$8:$M$57,0))="","",INDEX('My list'!$I$8:$I$57,MATCH(SMALL('My list'!$M$8:$M$57,COUNTIF('My list'!$M$8:$M$57,0)+6),'My list'!$M$8:$M$57,0))),""))</x:f>
      </x:c>
      <x:c r="C13" s="18" t="str">
        <x:f>IF(6&gt;COUNTIF('My list'!$L$8:$L$57,"Review contact"),"",IFERROR(IF(INDEX('My list'!$G$8:$G$57,MATCH(SMALL('My list'!$M$8:$M$57,COUNTIF('My list'!$M$8:$M$57,0)+6),'My list'!$M$8:$M$57,0))="","",INDEX('My list'!$G$8:$G$57,MATCH(SMALL('My list'!$M$8:$M$57,COUNTIF('My list'!$M$8:$M$57,0)+6),'My list'!$M$8:$M$57,0))),""))</x:f>
      </x:c>
      <x:c r="D13" s="18" t="str">
        <x:f>IF(6&gt;COUNTIF('My list'!$L$8:$L$57,"Review contact"),"",IFERROR(IF(INDEX('My list'!$J$8:$J$57,MATCH(SMALL('My list'!$M$8:$M$57,COUNTIF('My list'!$M$8:$M$57,0)+6),'My list'!$M$8:$M$57,0))="","",INDEX('My list'!$J$8:$J$57,MATCH(SMALL('My list'!$M$8:$M$57,COUNTIF('My list'!$M$8:$M$57,0)+6),'My list'!$M$8:$M$57,0))),""))</x:f>
      </x:c>
    </x:row>
    <x:row r="14" ht="24" customHeight="1">
      <x:c r="A14" s="18" t="str">
        <x:f>IF(7&gt;COUNTIF('My list'!$L$8:$L$57,"Review contact"),"",IFERROR(IF(INDEX('My list'!$A$8:$A$57,MATCH(SMALL('My list'!$M$8:$M$57,COUNTIF('My list'!$M$8:$M$57,0)+7),'My list'!$M$8:$M$57,0))="","",INDEX('My list'!$A$8:$A$57,MATCH(SMALL('My list'!$M$8:$M$57,COUNTIF('My list'!$M$8:$M$57,0)+7),'My list'!$M$8:$M$57,0))),""))</x:f>
      </x:c>
      <x:c r="B14" s="22" t="str">
        <x:f>IF(7&gt;COUNTIF('My list'!$L$8:$L$57,"Review contact"),"",IFERROR(IF(INDEX('My list'!$I$8:$I$57,MATCH(SMALL('My list'!$M$8:$M$57,COUNTIF('My list'!$M$8:$M$57,0)+7),'My list'!$M$8:$M$57,0))="","",INDEX('My list'!$I$8:$I$57,MATCH(SMALL('My list'!$M$8:$M$57,COUNTIF('My list'!$M$8:$M$57,0)+7),'My list'!$M$8:$M$57,0))),""))</x:f>
      </x:c>
      <x:c r="C14" s="18" t="str">
        <x:f>IF(7&gt;COUNTIF('My list'!$L$8:$L$57,"Review contact"),"",IFERROR(IF(INDEX('My list'!$G$8:$G$57,MATCH(SMALL('My list'!$M$8:$M$57,COUNTIF('My list'!$M$8:$M$57,0)+7),'My list'!$M$8:$M$57,0))="","",INDEX('My list'!$G$8:$G$57,MATCH(SMALL('My list'!$M$8:$M$57,COUNTIF('My list'!$M$8:$M$57,0)+7),'My list'!$M$8:$M$57,0))),""))</x:f>
      </x:c>
      <x:c r="D14" s="18" t="str">
        <x:f>IF(7&gt;COUNTIF('My list'!$L$8:$L$57,"Review contact"),"",IFERROR(IF(INDEX('My list'!$J$8:$J$57,MATCH(SMALL('My list'!$M$8:$M$57,COUNTIF('My list'!$M$8:$M$57,0)+7),'My list'!$M$8:$M$57,0))="","",INDEX('My list'!$J$8:$J$57,MATCH(SMALL('My list'!$M$8:$M$57,COUNTIF('My list'!$M$8:$M$57,0)+7),'My list'!$M$8:$M$57,0))),""))</x:f>
      </x:c>
    </x:row>
    <x:row r="15" ht="24" customHeight="1">
      <x:c r="A15" s="18" t="str">
        <x:f>IF(8&gt;COUNTIF('My list'!$L$8:$L$57,"Review contact"),"",IFERROR(IF(INDEX('My list'!$A$8:$A$57,MATCH(SMALL('My list'!$M$8:$M$57,COUNTIF('My list'!$M$8:$M$57,0)+8),'My list'!$M$8:$M$57,0))="","",INDEX('My list'!$A$8:$A$57,MATCH(SMALL('My list'!$M$8:$M$57,COUNTIF('My list'!$M$8:$M$57,0)+8),'My list'!$M$8:$M$57,0))),""))</x:f>
      </x:c>
      <x:c r="B15" s="22" t="str">
        <x:f>IF(8&gt;COUNTIF('My list'!$L$8:$L$57,"Review contact"),"",IFERROR(IF(INDEX('My list'!$I$8:$I$57,MATCH(SMALL('My list'!$M$8:$M$57,COUNTIF('My list'!$M$8:$M$57,0)+8),'My list'!$M$8:$M$57,0))="","",INDEX('My list'!$I$8:$I$57,MATCH(SMALL('My list'!$M$8:$M$57,COUNTIF('My list'!$M$8:$M$57,0)+8),'My list'!$M$8:$M$57,0))),""))</x:f>
      </x:c>
      <x:c r="C15" s="18" t="str">
        <x:f>IF(8&gt;COUNTIF('My list'!$L$8:$L$57,"Review contact"),"",IFERROR(IF(INDEX('My list'!$G$8:$G$57,MATCH(SMALL('My list'!$M$8:$M$57,COUNTIF('My list'!$M$8:$M$57,0)+8),'My list'!$M$8:$M$57,0))="","",INDEX('My list'!$G$8:$G$57,MATCH(SMALL('My list'!$M$8:$M$57,COUNTIF('My list'!$M$8:$M$57,0)+8),'My list'!$M$8:$M$57,0))),""))</x:f>
      </x:c>
      <x:c r="D15" s="18" t="str">
        <x:f>IF(8&gt;COUNTIF('My list'!$L$8:$L$57,"Review contact"),"",IFERROR(IF(INDEX('My list'!$J$8:$J$57,MATCH(SMALL('My list'!$M$8:$M$57,COUNTIF('My list'!$M$8:$M$57,0)+8),'My list'!$M$8:$M$57,0))="","",INDEX('My list'!$J$8:$J$57,MATCH(SMALL('My list'!$M$8:$M$57,COUNTIF('My list'!$M$8:$M$57,0)+8),'My list'!$M$8:$M$57,0))),""))</x:f>
      </x:c>
    </x:row>
    <x:row r="16" ht="24" customHeight="1">
      <x:c r="A16" s="18" t="str">
        <x:f>IF(9&gt;COUNTIF('My list'!$L$8:$L$57,"Review contact"),"",IFERROR(IF(INDEX('My list'!$A$8:$A$57,MATCH(SMALL('My list'!$M$8:$M$57,COUNTIF('My list'!$M$8:$M$57,0)+9),'My list'!$M$8:$M$57,0))="","",INDEX('My list'!$A$8:$A$57,MATCH(SMALL('My list'!$M$8:$M$57,COUNTIF('My list'!$M$8:$M$57,0)+9),'My list'!$M$8:$M$57,0))),""))</x:f>
      </x:c>
      <x:c r="B16" s="22" t="str">
        <x:f>IF(9&gt;COUNTIF('My list'!$L$8:$L$57,"Review contact"),"",IFERROR(IF(INDEX('My list'!$I$8:$I$57,MATCH(SMALL('My list'!$M$8:$M$57,COUNTIF('My list'!$M$8:$M$57,0)+9),'My list'!$M$8:$M$57,0))="","",INDEX('My list'!$I$8:$I$57,MATCH(SMALL('My list'!$M$8:$M$57,COUNTIF('My list'!$M$8:$M$57,0)+9),'My list'!$M$8:$M$57,0))),""))</x:f>
      </x:c>
      <x:c r="C16" s="18" t="str">
        <x:f>IF(9&gt;COUNTIF('My list'!$L$8:$L$57,"Review contact"),"",IFERROR(IF(INDEX('My list'!$G$8:$G$57,MATCH(SMALL('My list'!$M$8:$M$57,COUNTIF('My list'!$M$8:$M$57,0)+9),'My list'!$M$8:$M$57,0))="","",INDEX('My list'!$G$8:$G$57,MATCH(SMALL('My list'!$M$8:$M$57,COUNTIF('My list'!$M$8:$M$57,0)+9),'My list'!$M$8:$M$57,0))),""))</x:f>
      </x:c>
      <x:c r="D16" s="18" t="str">
        <x:f>IF(9&gt;COUNTIF('My list'!$L$8:$L$57,"Review contact"),"",IFERROR(IF(INDEX('My list'!$J$8:$J$57,MATCH(SMALL('My list'!$M$8:$M$57,COUNTIF('My list'!$M$8:$M$57,0)+9),'My list'!$M$8:$M$57,0))="","",INDEX('My list'!$J$8:$J$57,MATCH(SMALL('My list'!$M$8:$M$57,COUNTIF('My list'!$M$8:$M$57,0)+9),'My list'!$M$8:$M$57,0))),""))</x:f>
      </x:c>
    </x:row>
    <x:row r="17" ht="24" customHeight="1">
      <x:c r="A17" s="18" t="str">
        <x:f>IF(10&gt;COUNTIF('My list'!$L$8:$L$57,"Review contact"),"",IFERROR(IF(INDEX('My list'!$A$8:$A$57,MATCH(SMALL('My list'!$M$8:$M$57,COUNTIF('My list'!$M$8:$M$57,0)+10),'My list'!$M$8:$M$57,0))="","",INDEX('My list'!$A$8:$A$57,MATCH(SMALL('My list'!$M$8:$M$57,COUNTIF('My list'!$M$8:$M$57,0)+10),'My list'!$M$8:$M$57,0))),""))</x:f>
      </x:c>
      <x:c r="B17" s="22" t="str">
        <x:f>IF(10&gt;COUNTIF('My list'!$L$8:$L$57,"Review contact"),"",IFERROR(IF(INDEX('My list'!$I$8:$I$57,MATCH(SMALL('My list'!$M$8:$M$57,COUNTIF('My list'!$M$8:$M$57,0)+10),'My list'!$M$8:$M$57,0))="","",INDEX('My list'!$I$8:$I$57,MATCH(SMALL('My list'!$M$8:$M$57,COUNTIF('My list'!$M$8:$M$57,0)+10),'My list'!$M$8:$M$57,0))),""))</x:f>
      </x:c>
      <x:c r="C17" s="18" t="str">
        <x:f>IF(10&gt;COUNTIF('My list'!$L$8:$L$57,"Review contact"),"",IFERROR(IF(INDEX('My list'!$G$8:$G$57,MATCH(SMALL('My list'!$M$8:$M$57,COUNTIF('My list'!$M$8:$M$57,0)+10),'My list'!$M$8:$M$57,0))="","",INDEX('My list'!$G$8:$G$57,MATCH(SMALL('My list'!$M$8:$M$57,COUNTIF('My list'!$M$8:$M$57,0)+10),'My list'!$M$8:$M$57,0))),""))</x:f>
      </x:c>
      <x:c r="D17" s="18" t="str">
        <x:f>IF(10&gt;COUNTIF('My list'!$L$8:$L$57,"Review contact"),"",IFERROR(IF(INDEX('My list'!$J$8:$J$57,MATCH(SMALL('My list'!$M$8:$M$57,COUNTIF('My list'!$M$8:$M$57,0)+10),'My list'!$M$8:$M$57,0))="","",INDEX('My list'!$J$8:$J$57,MATCH(SMALL('My list'!$M$8:$M$57,COUNTIF('My list'!$M$8:$M$57,0)+10),'My list'!$M$8:$M$57,0))),""))</x:f>
      </x:c>
    </x:row>
    <x:row r="18" ht="24" customHeight="1">
      <x:c r="A18" s="18" t="str">
        <x:f>IF(11&gt;COUNTIF('My list'!$L$8:$L$57,"Review contact"),"",IFERROR(IF(INDEX('My list'!$A$8:$A$57,MATCH(SMALL('My list'!$M$8:$M$57,COUNTIF('My list'!$M$8:$M$57,0)+11),'My list'!$M$8:$M$57,0))="","",INDEX('My list'!$A$8:$A$57,MATCH(SMALL('My list'!$M$8:$M$57,COUNTIF('My list'!$M$8:$M$57,0)+11),'My list'!$M$8:$M$57,0))),""))</x:f>
      </x:c>
      <x:c r="B18" s="22" t="str">
        <x:f>IF(11&gt;COUNTIF('My list'!$L$8:$L$57,"Review contact"),"",IFERROR(IF(INDEX('My list'!$I$8:$I$57,MATCH(SMALL('My list'!$M$8:$M$57,COUNTIF('My list'!$M$8:$M$57,0)+11),'My list'!$M$8:$M$57,0))="","",INDEX('My list'!$I$8:$I$57,MATCH(SMALL('My list'!$M$8:$M$57,COUNTIF('My list'!$M$8:$M$57,0)+11),'My list'!$M$8:$M$57,0))),""))</x:f>
      </x:c>
      <x:c r="C18" s="18" t="str">
        <x:f>IF(11&gt;COUNTIF('My list'!$L$8:$L$57,"Review contact"),"",IFERROR(IF(INDEX('My list'!$G$8:$G$57,MATCH(SMALL('My list'!$M$8:$M$57,COUNTIF('My list'!$M$8:$M$57,0)+11),'My list'!$M$8:$M$57,0))="","",INDEX('My list'!$G$8:$G$57,MATCH(SMALL('My list'!$M$8:$M$57,COUNTIF('My list'!$M$8:$M$57,0)+11),'My list'!$M$8:$M$57,0))),""))</x:f>
      </x:c>
      <x:c r="D18" s="18" t="str">
        <x:f>IF(11&gt;COUNTIF('My list'!$L$8:$L$57,"Review contact"),"",IFERROR(IF(INDEX('My list'!$J$8:$J$57,MATCH(SMALL('My list'!$M$8:$M$57,COUNTIF('My list'!$M$8:$M$57,0)+11),'My list'!$M$8:$M$57,0))="","",INDEX('My list'!$J$8:$J$57,MATCH(SMALL('My list'!$M$8:$M$57,COUNTIF('My list'!$M$8:$M$57,0)+11),'My list'!$M$8:$M$57,0))),""))</x:f>
      </x:c>
    </x:row>
    <x:row r="19" ht="24" customHeight="1">
      <x:c r="A19" s="18" t="str">
        <x:f>IF(12&gt;COUNTIF('My list'!$L$8:$L$57,"Review contact"),"",IFERROR(IF(INDEX('My list'!$A$8:$A$57,MATCH(SMALL('My list'!$M$8:$M$57,COUNTIF('My list'!$M$8:$M$57,0)+12),'My list'!$M$8:$M$57,0))="","",INDEX('My list'!$A$8:$A$57,MATCH(SMALL('My list'!$M$8:$M$57,COUNTIF('My list'!$M$8:$M$57,0)+12),'My list'!$M$8:$M$57,0))),""))</x:f>
      </x:c>
      <x:c r="B19" s="22" t="str">
        <x:f>IF(12&gt;COUNTIF('My list'!$L$8:$L$57,"Review contact"),"",IFERROR(IF(INDEX('My list'!$I$8:$I$57,MATCH(SMALL('My list'!$M$8:$M$57,COUNTIF('My list'!$M$8:$M$57,0)+12),'My list'!$M$8:$M$57,0))="","",INDEX('My list'!$I$8:$I$57,MATCH(SMALL('My list'!$M$8:$M$57,COUNTIF('My list'!$M$8:$M$57,0)+12),'My list'!$M$8:$M$57,0))),""))</x:f>
      </x:c>
      <x:c r="C19" s="18" t="str">
        <x:f>IF(12&gt;COUNTIF('My list'!$L$8:$L$57,"Review contact"),"",IFERROR(IF(INDEX('My list'!$G$8:$G$57,MATCH(SMALL('My list'!$M$8:$M$57,COUNTIF('My list'!$M$8:$M$57,0)+12),'My list'!$M$8:$M$57,0))="","",INDEX('My list'!$G$8:$G$57,MATCH(SMALL('My list'!$M$8:$M$57,COUNTIF('My list'!$M$8:$M$57,0)+12),'My list'!$M$8:$M$57,0))),""))</x:f>
      </x:c>
      <x:c r="D19" s="18" t="str">
        <x:f>IF(12&gt;COUNTIF('My list'!$L$8:$L$57,"Review contact"),"",IFERROR(IF(INDEX('My list'!$J$8:$J$57,MATCH(SMALL('My list'!$M$8:$M$57,COUNTIF('My list'!$M$8:$M$57,0)+12),'My list'!$M$8:$M$57,0))="","",INDEX('My list'!$J$8:$J$57,MATCH(SMALL('My list'!$M$8:$M$57,COUNTIF('My list'!$M$8:$M$57,0)+12),'My list'!$M$8:$M$57,0))),""))</x:f>
      </x:c>
    </x:row>
    <x:row r="20" ht="24" customHeight="1">
      <x:c r="A20" s="18" t="str">
        <x:f>IF(13&gt;COUNTIF('My list'!$L$8:$L$57,"Review contact"),"",IFERROR(IF(INDEX('My list'!$A$8:$A$57,MATCH(SMALL('My list'!$M$8:$M$57,COUNTIF('My list'!$M$8:$M$57,0)+13),'My list'!$M$8:$M$57,0))="","",INDEX('My list'!$A$8:$A$57,MATCH(SMALL('My list'!$M$8:$M$57,COUNTIF('My list'!$M$8:$M$57,0)+13),'My list'!$M$8:$M$57,0))),""))</x:f>
      </x:c>
      <x:c r="B20" s="22" t="str">
        <x:f>IF(13&gt;COUNTIF('My list'!$L$8:$L$57,"Review contact"),"",IFERROR(IF(INDEX('My list'!$I$8:$I$57,MATCH(SMALL('My list'!$M$8:$M$57,COUNTIF('My list'!$M$8:$M$57,0)+13),'My list'!$M$8:$M$57,0))="","",INDEX('My list'!$I$8:$I$57,MATCH(SMALL('My list'!$M$8:$M$57,COUNTIF('My list'!$M$8:$M$57,0)+13),'My list'!$M$8:$M$57,0))),""))</x:f>
      </x:c>
      <x:c r="C20" s="18" t="str">
        <x:f>IF(13&gt;COUNTIF('My list'!$L$8:$L$57,"Review contact"),"",IFERROR(IF(INDEX('My list'!$G$8:$G$57,MATCH(SMALL('My list'!$M$8:$M$57,COUNTIF('My list'!$M$8:$M$57,0)+13),'My list'!$M$8:$M$57,0))="","",INDEX('My list'!$G$8:$G$57,MATCH(SMALL('My list'!$M$8:$M$57,COUNTIF('My list'!$M$8:$M$57,0)+13),'My list'!$M$8:$M$57,0))),""))</x:f>
      </x:c>
      <x:c r="D20" s="18" t="str">
        <x:f>IF(13&gt;COUNTIF('My list'!$L$8:$L$57,"Review contact"),"",IFERROR(IF(INDEX('My list'!$J$8:$J$57,MATCH(SMALL('My list'!$M$8:$M$57,COUNTIF('My list'!$M$8:$M$57,0)+13),'My list'!$M$8:$M$57,0))="","",INDEX('My list'!$J$8:$J$57,MATCH(SMALL('My list'!$M$8:$M$57,COUNTIF('My list'!$M$8:$M$57,0)+13),'My list'!$M$8:$M$57,0))),""))</x:f>
      </x:c>
    </x:row>
    <x:row r="21" ht="24" customHeight="1">
      <x:c r="A21" s="18" t="str">
        <x:f>IF(14&gt;COUNTIF('My list'!$L$8:$L$57,"Review contact"),"",IFERROR(IF(INDEX('My list'!$A$8:$A$57,MATCH(SMALL('My list'!$M$8:$M$57,COUNTIF('My list'!$M$8:$M$57,0)+14),'My list'!$M$8:$M$57,0))="","",INDEX('My list'!$A$8:$A$57,MATCH(SMALL('My list'!$M$8:$M$57,COUNTIF('My list'!$M$8:$M$57,0)+14),'My list'!$M$8:$M$57,0))),""))</x:f>
      </x:c>
      <x:c r="B21" s="22" t="str">
        <x:f>IF(14&gt;COUNTIF('My list'!$L$8:$L$57,"Review contact"),"",IFERROR(IF(INDEX('My list'!$I$8:$I$57,MATCH(SMALL('My list'!$M$8:$M$57,COUNTIF('My list'!$M$8:$M$57,0)+14),'My list'!$M$8:$M$57,0))="","",INDEX('My list'!$I$8:$I$57,MATCH(SMALL('My list'!$M$8:$M$57,COUNTIF('My list'!$M$8:$M$57,0)+14),'My list'!$M$8:$M$57,0))),""))</x:f>
      </x:c>
      <x:c r="C21" s="18" t="str">
        <x:f>IF(14&gt;COUNTIF('My list'!$L$8:$L$57,"Review contact"),"",IFERROR(IF(INDEX('My list'!$G$8:$G$57,MATCH(SMALL('My list'!$M$8:$M$57,COUNTIF('My list'!$M$8:$M$57,0)+14),'My list'!$M$8:$M$57,0))="","",INDEX('My list'!$G$8:$G$57,MATCH(SMALL('My list'!$M$8:$M$57,COUNTIF('My list'!$M$8:$M$57,0)+14),'My list'!$M$8:$M$57,0))),""))</x:f>
      </x:c>
      <x:c r="D21" s="18" t="str">
        <x:f>IF(14&gt;COUNTIF('My list'!$L$8:$L$57,"Review contact"),"",IFERROR(IF(INDEX('My list'!$J$8:$J$57,MATCH(SMALL('My list'!$M$8:$M$57,COUNTIF('My list'!$M$8:$M$57,0)+14),'My list'!$M$8:$M$57,0))="","",INDEX('My list'!$J$8:$J$57,MATCH(SMALL('My list'!$M$8:$M$57,COUNTIF('My list'!$M$8:$M$57,0)+14),'My list'!$M$8:$M$57,0))),""))</x:f>
      </x:c>
    </x:row>
    <x:row r="22" ht="24" customHeight="1">
      <x:c r="A22" s="18" t="str">
        <x:f>IF(15&gt;COUNTIF('My list'!$L$8:$L$57,"Review contact"),"",IFERROR(IF(INDEX('My list'!$A$8:$A$57,MATCH(SMALL('My list'!$M$8:$M$57,COUNTIF('My list'!$M$8:$M$57,0)+15),'My list'!$M$8:$M$57,0))="","",INDEX('My list'!$A$8:$A$57,MATCH(SMALL('My list'!$M$8:$M$57,COUNTIF('My list'!$M$8:$M$57,0)+15),'My list'!$M$8:$M$57,0))),""))</x:f>
      </x:c>
      <x:c r="B22" s="22" t="str">
        <x:f>IF(15&gt;COUNTIF('My list'!$L$8:$L$57,"Review contact"),"",IFERROR(IF(INDEX('My list'!$I$8:$I$57,MATCH(SMALL('My list'!$M$8:$M$57,COUNTIF('My list'!$M$8:$M$57,0)+15),'My list'!$M$8:$M$57,0))="","",INDEX('My list'!$I$8:$I$57,MATCH(SMALL('My list'!$M$8:$M$57,COUNTIF('My list'!$M$8:$M$57,0)+15),'My list'!$M$8:$M$57,0))),""))</x:f>
      </x:c>
      <x:c r="C22" s="18" t="str">
        <x:f>IF(15&gt;COUNTIF('My list'!$L$8:$L$57,"Review contact"),"",IFERROR(IF(INDEX('My list'!$G$8:$G$57,MATCH(SMALL('My list'!$M$8:$M$57,COUNTIF('My list'!$M$8:$M$57,0)+15),'My list'!$M$8:$M$57,0))="","",INDEX('My list'!$G$8:$G$57,MATCH(SMALL('My list'!$M$8:$M$57,COUNTIF('My list'!$M$8:$M$57,0)+15),'My list'!$M$8:$M$57,0))),""))</x:f>
      </x:c>
      <x:c r="D22" s="18" t="str">
        <x:f>IF(15&gt;COUNTIF('My list'!$L$8:$L$57,"Review contact"),"",IFERROR(IF(INDEX('My list'!$J$8:$J$57,MATCH(SMALL('My list'!$M$8:$M$57,COUNTIF('My list'!$M$8:$M$57,0)+15),'My list'!$M$8:$M$57,0))="","",INDEX('My list'!$J$8:$J$57,MATCH(SMALL('My list'!$M$8:$M$57,COUNTIF('My list'!$M$8:$M$57,0)+15),'My list'!$M$8:$M$57,0))),""))</x:f>
      </x:c>
    </x:row>
    <x:row r="23" ht="24" customHeight="1">
      <x:c r="A23" s="18" t="str">
        <x:f>IF(16&gt;COUNTIF('My list'!$L$8:$L$57,"Review contact"),"",IFERROR(IF(INDEX('My list'!$A$8:$A$57,MATCH(SMALL('My list'!$M$8:$M$57,COUNTIF('My list'!$M$8:$M$57,0)+16),'My list'!$M$8:$M$57,0))="","",INDEX('My list'!$A$8:$A$57,MATCH(SMALL('My list'!$M$8:$M$57,COUNTIF('My list'!$M$8:$M$57,0)+16),'My list'!$M$8:$M$57,0))),""))</x:f>
      </x:c>
      <x:c r="B23" s="22" t="str">
        <x:f>IF(16&gt;COUNTIF('My list'!$L$8:$L$57,"Review contact"),"",IFERROR(IF(INDEX('My list'!$I$8:$I$57,MATCH(SMALL('My list'!$M$8:$M$57,COUNTIF('My list'!$M$8:$M$57,0)+16),'My list'!$M$8:$M$57,0))="","",INDEX('My list'!$I$8:$I$57,MATCH(SMALL('My list'!$M$8:$M$57,COUNTIF('My list'!$M$8:$M$57,0)+16),'My list'!$M$8:$M$57,0))),""))</x:f>
      </x:c>
      <x:c r="C23" s="18" t="str">
        <x:f>IF(16&gt;COUNTIF('My list'!$L$8:$L$57,"Review contact"),"",IFERROR(IF(INDEX('My list'!$G$8:$G$57,MATCH(SMALL('My list'!$M$8:$M$57,COUNTIF('My list'!$M$8:$M$57,0)+16),'My list'!$M$8:$M$57,0))="","",INDEX('My list'!$G$8:$G$57,MATCH(SMALL('My list'!$M$8:$M$57,COUNTIF('My list'!$M$8:$M$57,0)+16),'My list'!$M$8:$M$57,0))),""))</x:f>
      </x:c>
      <x:c r="D23" s="18" t="str">
        <x:f>IF(16&gt;COUNTIF('My list'!$L$8:$L$57,"Review contact"),"",IFERROR(IF(INDEX('My list'!$J$8:$J$57,MATCH(SMALL('My list'!$M$8:$M$57,COUNTIF('My list'!$M$8:$M$57,0)+16),'My list'!$M$8:$M$57,0))="","",INDEX('My list'!$J$8:$J$57,MATCH(SMALL('My list'!$M$8:$M$57,COUNTIF('My list'!$M$8:$M$57,0)+16),'My list'!$M$8:$M$57,0))),""))</x:f>
      </x:c>
    </x:row>
    <x:row r="24" ht="24" customHeight="1">
      <x:c r="A24" s="18" t="str">
        <x:f>IF(17&gt;COUNTIF('My list'!$L$8:$L$57,"Review contact"),"",IFERROR(IF(INDEX('My list'!$A$8:$A$57,MATCH(SMALL('My list'!$M$8:$M$57,COUNTIF('My list'!$M$8:$M$57,0)+17),'My list'!$M$8:$M$57,0))="","",INDEX('My list'!$A$8:$A$57,MATCH(SMALL('My list'!$M$8:$M$57,COUNTIF('My list'!$M$8:$M$57,0)+17),'My list'!$M$8:$M$57,0))),""))</x:f>
      </x:c>
      <x:c r="B24" s="22" t="str">
        <x:f>IF(17&gt;COUNTIF('My list'!$L$8:$L$57,"Review contact"),"",IFERROR(IF(INDEX('My list'!$I$8:$I$57,MATCH(SMALL('My list'!$M$8:$M$57,COUNTIF('My list'!$M$8:$M$57,0)+17),'My list'!$M$8:$M$57,0))="","",INDEX('My list'!$I$8:$I$57,MATCH(SMALL('My list'!$M$8:$M$57,COUNTIF('My list'!$M$8:$M$57,0)+17),'My list'!$M$8:$M$57,0))),""))</x:f>
      </x:c>
      <x:c r="C24" s="18" t="str">
        <x:f>IF(17&gt;COUNTIF('My list'!$L$8:$L$57,"Review contact"),"",IFERROR(IF(INDEX('My list'!$G$8:$G$57,MATCH(SMALL('My list'!$M$8:$M$57,COUNTIF('My list'!$M$8:$M$57,0)+17),'My list'!$M$8:$M$57,0))="","",INDEX('My list'!$G$8:$G$57,MATCH(SMALL('My list'!$M$8:$M$57,COUNTIF('My list'!$M$8:$M$57,0)+17),'My list'!$M$8:$M$57,0))),""))</x:f>
      </x:c>
      <x:c r="D24" s="18" t="str">
        <x:f>IF(17&gt;COUNTIF('My list'!$L$8:$L$57,"Review contact"),"",IFERROR(IF(INDEX('My list'!$J$8:$J$57,MATCH(SMALL('My list'!$M$8:$M$57,COUNTIF('My list'!$M$8:$M$57,0)+17),'My list'!$M$8:$M$57,0))="","",INDEX('My list'!$J$8:$J$57,MATCH(SMALL('My list'!$M$8:$M$57,COUNTIF('My list'!$M$8:$M$57,0)+17),'My list'!$M$8:$M$57,0))),""))</x:f>
      </x:c>
    </x:row>
    <x:row r="25" ht="24" customHeight="1">
      <x:c r="A25" s="18" t="str">
        <x:f>IF(18&gt;COUNTIF('My list'!$L$8:$L$57,"Review contact"),"",IFERROR(IF(INDEX('My list'!$A$8:$A$57,MATCH(SMALL('My list'!$M$8:$M$57,COUNTIF('My list'!$M$8:$M$57,0)+18),'My list'!$M$8:$M$57,0))="","",INDEX('My list'!$A$8:$A$57,MATCH(SMALL('My list'!$M$8:$M$57,COUNTIF('My list'!$M$8:$M$57,0)+18),'My list'!$M$8:$M$57,0))),""))</x:f>
      </x:c>
      <x:c r="B25" s="22" t="str">
        <x:f>IF(18&gt;COUNTIF('My list'!$L$8:$L$57,"Review contact"),"",IFERROR(IF(INDEX('My list'!$I$8:$I$57,MATCH(SMALL('My list'!$M$8:$M$57,COUNTIF('My list'!$M$8:$M$57,0)+18),'My list'!$M$8:$M$57,0))="","",INDEX('My list'!$I$8:$I$57,MATCH(SMALL('My list'!$M$8:$M$57,COUNTIF('My list'!$M$8:$M$57,0)+18),'My list'!$M$8:$M$57,0))),""))</x:f>
      </x:c>
      <x:c r="C25" s="18" t="str">
        <x:f>IF(18&gt;COUNTIF('My list'!$L$8:$L$57,"Review contact"),"",IFERROR(IF(INDEX('My list'!$G$8:$G$57,MATCH(SMALL('My list'!$M$8:$M$57,COUNTIF('My list'!$M$8:$M$57,0)+18),'My list'!$M$8:$M$57,0))="","",INDEX('My list'!$G$8:$G$57,MATCH(SMALL('My list'!$M$8:$M$57,COUNTIF('My list'!$M$8:$M$57,0)+18),'My list'!$M$8:$M$57,0))),""))</x:f>
      </x:c>
      <x:c r="D25" s="18" t="str">
        <x:f>IF(18&gt;COUNTIF('My list'!$L$8:$L$57,"Review contact"),"",IFERROR(IF(INDEX('My list'!$J$8:$J$57,MATCH(SMALL('My list'!$M$8:$M$57,COUNTIF('My list'!$M$8:$M$57,0)+18),'My list'!$M$8:$M$57,0))="","",INDEX('My list'!$J$8:$J$57,MATCH(SMALL('My list'!$M$8:$M$57,COUNTIF('My list'!$M$8:$M$57,0)+18),'My list'!$M$8:$M$57,0))),""))</x:f>
      </x:c>
    </x:row>
    <x:row r="26" ht="24" customHeight="1">
      <x:c r="A26" s="18" t="str">
        <x:f>IF(19&gt;COUNTIF('My list'!$L$8:$L$57,"Review contact"),"",IFERROR(IF(INDEX('My list'!$A$8:$A$57,MATCH(SMALL('My list'!$M$8:$M$57,COUNTIF('My list'!$M$8:$M$57,0)+19),'My list'!$M$8:$M$57,0))="","",INDEX('My list'!$A$8:$A$57,MATCH(SMALL('My list'!$M$8:$M$57,COUNTIF('My list'!$M$8:$M$57,0)+19),'My list'!$M$8:$M$57,0))),""))</x:f>
      </x:c>
      <x:c r="B26" s="22" t="str">
        <x:f>IF(19&gt;COUNTIF('My list'!$L$8:$L$57,"Review contact"),"",IFERROR(IF(INDEX('My list'!$I$8:$I$57,MATCH(SMALL('My list'!$M$8:$M$57,COUNTIF('My list'!$M$8:$M$57,0)+19),'My list'!$M$8:$M$57,0))="","",INDEX('My list'!$I$8:$I$57,MATCH(SMALL('My list'!$M$8:$M$57,COUNTIF('My list'!$M$8:$M$57,0)+19),'My list'!$M$8:$M$57,0))),""))</x:f>
      </x:c>
      <x:c r="C26" s="18" t="str">
        <x:f>IF(19&gt;COUNTIF('My list'!$L$8:$L$57,"Review contact"),"",IFERROR(IF(INDEX('My list'!$G$8:$G$57,MATCH(SMALL('My list'!$M$8:$M$57,COUNTIF('My list'!$M$8:$M$57,0)+19),'My list'!$M$8:$M$57,0))="","",INDEX('My list'!$G$8:$G$57,MATCH(SMALL('My list'!$M$8:$M$57,COUNTIF('My list'!$M$8:$M$57,0)+19),'My list'!$M$8:$M$57,0))),""))</x:f>
      </x:c>
      <x:c r="D26" s="18" t="str">
        <x:f>IF(19&gt;COUNTIF('My list'!$L$8:$L$57,"Review contact"),"",IFERROR(IF(INDEX('My list'!$J$8:$J$57,MATCH(SMALL('My list'!$M$8:$M$57,COUNTIF('My list'!$M$8:$M$57,0)+19),'My list'!$M$8:$M$57,0))="","",INDEX('My list'!$J$8:$J$57,MATCH(SMALL('My list'!$M$8:$M$57,COUNTIF('My list'!$M$8:$M$57,0)+19),'My list'!$M$8:$M$57,0))),""))</x:f>
      </x:c>
    </x:row>
    <x:row r="27" ht="24" customHeight="1">
      <x:c r="A27" s="18" t="str">
        <x:f>IF(20&gt;COUNTIF('My list'!$L$8:$L$57,"Review contact"),"",IFERROR(IF(INDEX('My list'!$A$8:$A$57,MATCH(SMALL('My list'!$M$8:$M$57,COUNTIF('My list'!$M$8:$M$57,0)+20),'My list'!$M$8:$M$57,0))="","",INDEX('My list'!$A$8:$A$57,MATCH(SMALL('My list'!$M$8:$M$57,COUNTIF('My list'!$M$8:$M$57,0)+20),'My list'!$M$8:$M$57,0))),""))</x:f>
      </x:c>
      <x:c r="B27" s="22" t="str">
        <x:f>IF(20&gt;COUNTIF('My list'!$L$8:$L$57,"Review contact"),"",IFERROR(IF(INDEX('My list'!$I$8:$I$57,MATCH(SMALL('My list'!$M$8:$M$57,COUNTIF('My list'!$M$8:$M$57,0)+20),'My list'!$M$8:$M$57,0))="","",INDEX('My list'!$I$8:$I$57,MATCH(SMALL('My list'!$M$8:$M$57,COUNTIF('My list'!$M$8:$M$57,0)+20),'My list'!$M$8:$M$57,0))),""))</x:f>
      </x:c>
      <x:c r="C27" s="18" t="str">
        <x:f>IF(20&gt;COUNTIF('My list'!$L$8:$L$57,"Review contact"),"",IFERROR(IF(INDEX('My list'!$G$8:$G$57,MATCH(SMALL('My list'!$M$8:$M$57,COUNTIF('My list'!$M$8:$M$57,0)+20),'My list'!$M$8:$M$57,0))="","",INDEX('My list'!$G$8:$G$57,MATCH(SMALL('My list'!$M$8:$M$57,COUNTIF('My list'!$M$8:$M$57,0)+20),'My list'!$M$8:$M$57,0))),""))</x:f>
      </x:c>
      <x:c r="D27" s="18" t="str">
        <x:f>IF(20&gt;COUNTIF('My list'!$L$8:$L$57,"Review contact"),"",IFERROR(IF(INDEX('My list'!$J$8:$J$57,MATCH(SMALL('My list'!$M$8:$M$57,COUNTIF('My list'!$M$8:$M$57,0)+20),'My list'!$M$8:$M$57,0))="","",INDEX('My list'!$J$8:$J$57,MATCH(SMALL('My list'!$M$8:$M$57,COUNTIF('My list'!$M$8:$M$57,0)+20),'My list'!$M$8:$M$57,0))),""))</x:f>
      </x:c>
    </x:row>
    <x:row r="28" ht="24" customHeight="1">
      <x:c r="A28" s="18" t="str">
        <x:f>IF(21&gt;COUNTIF('My list'!$L$8:$L$57,"Review contact"),"",IFERROR(IF(INDEX('My list'!$A$8:$A$57,MATCH(SMALL('My list'!$M$8:$M$57,COUNTIF('My list'!$M$8:$M$57,0)+21),'My list'!$M$8:$M$57,0))="","",INDEX('My list'!$A$8:$A$57,MATCH(SMALL('My list'!$M$8:$M$57,COUNTIF('My list'!$M$8:$M$57,0)+21),'My list'!$M$8:$M$57,0))),""))</x:f>
      </x:c>
      <x:c r="B28" s="22" t="str">
        <x:f>IF(21&gt;COUNTIF('My list'!$L$8:$L$57,"Review contact"),"",IFERROR(IF(INDEX('My list'!$I$8:$I$57,MATCH(SMALL('My list'!$M$8:$M$57,COUNTIF('My list'!$M$8:$M$57,0)+21),'My list'!$M$8:$M$57,0))="","",INDEX('My list'!$I$8:$I$57,MATCH(SMALL('My list'!$M$8:$M$57,COUNTIF('My list'!$M$8:$M$57,0)+21),'My list'!$M$8:$M$57,0))),""))</x:f>
      </x:c>
      <x:c r="C28" s="18" t="str">
        <x:f>IF(21&gt;COUNTIF('My list'!$L$8:$L$57,"Review contact"),"",IFERROR(IF(INDEX('My list'!$G$8:$G$57,MATCH(SMALL('My list'!$M$8:$M$57,COUNTIF('My list'!$M$8:$M$57,0)+21),'My list'!$M$8:$M$57,0))="","",INDEX('My list'!$G$8:$G$57,MATCH(SMALL('My list'!$M$8:$M$57,COUNTIF('My list'!$M$8:$M$57,0)+21),'My list'!$M$8:$M$57,0))),""))</x:f>
      </x:c>
      <x:c r="D28" s="18" t="str">
        <x:f>IF(21&gt;COUNTIF('My list'!$L$8:$L$57,"Review contact"),"",IFERROR(IF(INDEX('My list'!$J$8:$J$57,MATCH(SMALL('My list'!$M$8:$M$57,COUNTIF('My list'!$M$8:$M$57,0)+21),'My list'!$M$8:$M$57,0))="","",INDEX('My list'!$J$8:$J$57,MATCH(SMALL('My list'!$M$8:$M$57,COUNTIF('My list'!$M$8:$M$57,0)+21),'My list'!$M$8:$M$57,0))),""))</x:f>
      </x:c>
    </x:row>
    <x:row r="29" ht="24" customHeight="1">
      <x:c r="A29" s="18" t="str">
        <x:f>IF(22&gt;COUNTIF('My list'!$L$8:$L$57,"Review contact"),"",IFERROR(IF(INDEX('My list'!$A$8:$A$57,MATCH(SMALL('My list'!$M$8:$M$57,COUNTIF('My list'!$M$8:$M$57,0)+22),'My list'!$M$8:$M$57,0))="","",INDEX('My list'!$A$8:$A$57,MATCH(SMALL('My list'!$M$8:$M$57,COUNTIF('My list'!$M$8:$M$57,0)+22),'My list'!$M$8:$M$57,0))),""))</x:f>
      </x:c>
      <x:c r="B29" s="22" t="str">
        <x:f>IF(22&gt;COUNTIF('My list'!$L$8:$L$57,"Review contact"),"",IFERROR(IF(INDEX('My list'!$I$8:$I$57,MATCH(SMALL('My list'!$M$8:$M$57,COUNTIF('My list'!$M$8:$M$57,0)+22),'My list'!$M$8:$M$57,0))="","",INDEX('My list'!$I$8:$I$57,MATCH(SMALL('My list'!$M$8:$M$57,COUNTIF('My list'!$M$8:$M$57,0)+22),'My list'!$M$8:$M$57,0))),""))</x:f>
      </x:c>
      <x:c r="C29" s="18" t="str">
        <x:f>IF(22&gt;COUNTIF('My list'!$L$8:$L$57,"Review contact"),"",IFERROR(IF(INDEX('My list'!$G$8:$G$57,MATCH(SMALL('My list'!$M$8:$M$57,COUNTIF('My list'!$M$8:$M$57,0)+22),'My list'!$M$8:$M$57,0))="","",INDEX('My list'!$G$8:$G$57,MATCH(SMALL('My list'!$M$8:$M$57,COUNTIF('My list'!$M$8:$M$57,0)+22),'My list'!$M$8:$M$57,0))),""))</x:f>
      </x:c>
      <x:c r="D29" s="18" t="str">
        <x:f>IF(22&gt;COUNTIF('My list'!$L$8:$L$57,"Review contact"),"",IFERROR(IF(INDEX('My list'!$J$8:$J$57,MATCH(SMALL('My list'!$M$8:$M$57,COUNTIF('My list'!$M$8:$M$57,0)+22),'My list'!$M$8:$M$57,0))="","",INDEX('My list'!$J$8:$J$57,MATCH(SMALL('My list'!$M$8:$M$57,COUNTIF('My list'!$M$8:$M$57,0)+22),'My list'!$M$8:$M$57,0))),""))</x:f>
      </x:c>
    </x:row>
    <x:row r="30" ht="24" customHeight="1">
      <x:c r="A30" s="18" t="str">
        <x:f>IF(23&gt;COUNTIF('My list'!$L$8:$L$57,"Review contact"),"",IFERROR(IF(INDEX('My list'!$A$8:$A$57,MATCH(SMALL('My list'!$M$8:$M$57,COUNTIF('My list'!$M$8:$M$57,0)+23),'My list'!$M$8:$M$57,0))="","",INDEX('My list'!$A$8:$A$57,MATCH(SMALL('My list'!$M$8:$M$57,COUNTIF('My list'!$M$8:$M$57,0)+23),'My list'!$M$8:$M$57,0))),""))</x:f>
      </x:c>
      <x:c r="B30" s="22" t="str">
        <x:f>IF(23&gt;COUNTIF('My list'!$L$8:$L$57,"Review contact"),"",IFERROR(IF(INDEX('My list'!$I$8:$I$57,MATCH(SMALL('My list'!$M$8:$M$57,COUNTIF('My list'!$M$8:$M$57,0)+23),'My list'!$M$8:$M$57,0))="","",INDEX('My list'!$I$8:$I$57,MATCH(SMALL('My list'!$M$8:$M$57,COUNTIF('My list'!$M$8:$M$57,0)+23),'My list'!$M$8:$M$57,0))),""))</x:f>
      </x:c>
      <x:c r="C30" s="18" t="str">
        <x:f>IF(23&gt;COUNTIF('My list'!$L$8:$L$57,"Review contact"),"",IFERROR(IF(INDEX('My list'!$G$8:$G$57,MATCH(SMALL('My list'!$M$8:$M$57,COUNTIF('My list'!$M$8:$M$57,0)+23),'My list'!$M$8:$M$57,0))="","",INDEX('My list'!$G$8:$G$57,MATCH(SMALL('My list'!$M$8:$M$57,COUNTIF('My list'!$M$8:$M$57,0)+23),'My list'!$M$8:$M$57,0))),""))</x:f>
      </x:c>
      <x:c r="D30" s="18" t="str">
        <x:f>IF(23&gt;COUNTIF('My list'!$L$8:$L$57,"Review contact"),"",IFERROR(IF(INDEX('My list'!$J$8:$J$57,MATCH(SMALL('My list'!$M$8:$M$57,COUNTIF('My list'!$M$8:$M$57,0)+23),'My list'!$M$8:$M$57,0))="","",INDEX('My list'!$J$8:$J$57,MATCH(SMALL('My list'!$M$8:$M$57,COUNTIF('My list'!$M$8:$M$57,0)+23),'My list'!$M$8:$M$57,0))),""))</x:f>
      </x:c>
    </x:row>
    <x:row r="31" ht="24" customHeight="1">
      <x:c r="A31" s="18" t="str">
        <x:f>IF(24&gt;COUNTIF('My list'!$L$8:$L$57,"Review contact"),"",IFERROR(IF(INDEX('My list'!$A$8:$A$57,MATCH(SMALL('My list'!$M$8:$M$57,COUNTIF('My list'!$M$8:$M$57,0)+24),'My list'!$M$8:$M$57,0))="","",INDEX('My list'!$A$8:$A$57,MATCH(SMALL('My list'!$M$8:$M$57,COUNTIF('My list'!$M$8:$M$57,0)+24),'My list'!$M$8:$M$57,0))),""))</x:f>
      </x:c>
      <x:c r="B31" s="22" t="str">
        <x:f>IF(24&gt;COUNTIF('My list'!$L$8:$L$57,"Review contact"),"",IFERROR(IF(INDEX('My list'!$I$8:$I$57,MATCH(SMALL('My list'!$M$8:$M$57,COUNTIF('My list'!$M$8:$M$57,0)+24),'My list'!$M$8:$M$57,0))="","",INDEX('My list'!$I$8:$I$57,MATCH(SMALL('My list'!$M$8:$M$57,COUNTIF('My list'!$M$8:$M$57,0)+24),'My list'!$M$8:$M$57,0))),""))</x:f>
      </x:c>
      <x:c r="C31" s="18" t="str">
        <x:f>IF(24&gt;COUNTIF('My list'!$L$8:$L$57,"Review contact"),"",IFERROR(IF(INDEX('My list'!$G$8:$G$57,MATCH(SMALL('My list'!$M$8:$M$57,COUNTIF('My list'!$M$8:$M$57,0)+24),'My list'!$M$8:$M$57,0))="","",INDEX('My list'!$G$8:$G$57,MATCH(SMALL('My list'!$M$8:$M$57,COUNTIF('My list'!$M$8:$M$57,0)+24),'My list'!$M$8:$M$57,0))),""))</x:f>
      </x:c>
      <x:c r="D31" s="18" t="str">
        <x:f>IF(24&gt;COUNTIF('My list'!$L$8:$L$57,"Review contact"),"",IFERROR(IF(INDEX('My list'!$J$8:$J$57,MATCH(SMALL('My list'!$M$8:$M$57,COUNTIF('My list'!$M$8:$M$57,0)+24),'My list'!$M$8:$M$57,0))="","",INDEX('My list'!$J$8:$J$57,MATCH(SMALL('My list'!$M$8:$M$57,COUNTIF('My list'!$M$8:$M$57,0)+24),'My list'!$M$8:$M$57,0))),""))</x:f>
      </x:c>
    </x:row>
    <x:row r="32" ht="24" customHeight="1">
      <x:c r="A32" s="18" t="str">
        <x:f>IF(25&gt;COUNTIF('My list'!$L$8:$L$57,"Review contact"),"",IFERROR(IF(INDEX('My list'!$A$8:$A$57,MATCH(SMALL('My list'!$M$8:$M$57,COUNTIF('My list'!$M$8:$M$57,0)+25),'My list'!$M$8:$M$57,0))="","",INDEX('My list'!$A$8:$A$57,MATCH(SMALL('My list'!$M$8:$M$57,COUNTIF('My list'!$M$8:$M$57,0)+25),'My list'!$M$8:$M$57,0))),""))</x:f>
      </x:c>
      <x:c r="B32" s="22" t="str">
        <x:f>IF(25&gt;COUNTIF('My list'!$L$8:$L$57,"Review contact"),"",IFERROR(IF(INDEX('My list'!$I$8:$I$57,MATCH(SMALL('My list'!$M$8:$M$57,COUNTIF('My list'!$M$8:$M$57,0)+25),'My list'!$M$8:$M$57,0))="","",INDEX('My list'!$I$8:$I$57,MATCH(SMALL('My list'!$M$8:$M$57,COUNTIF('My list'!$M$8:$M$57,0)+25),'My list'!$M$8:$M$57,0))),""))</x:f>
      </x:c>
      <x:c r="C32" s="18" t="str">
        <x:f>IF(25&gt;COUNTIF('My list'!$L$8:$L$57,"Review contact"),"",IFERROR(IF(INDEX('My list'!$G$8:$G$57,MATCH(SMALL('My list'!$M$8:$M$57,COUNTIF('My list'!$M$8:$M$57,0)+25),'My list'!$M$8:$M$57,0))="","",INDEX('My list'!$G$8:$G$57,MATCH(SMALL('My list'!$M$8:$M$57,COUNTIF('My list'!$M$8:$M$57,0)+25),'My list'!$M$8:$M$57,0))),""))</x:f>
      </x:c>
      <x:c r="D32" s="18" t="str">
        <x:f>IF(25&gt;COUNTIF('My list'!$L$8:$L$57,"Review contact"),"",IFERROR(IF(INDEX('My list'!$J$8:$J$57,MATCH(SMALL('My list'!$M$8:$M$57,COUNTIF('My list'!$M$8:$M$57,0)+25),'My list'!$M$8:$M$57,0))="","",INDEX('My list'!$J$8:$J$57,MATCH(SMALL('My list'!$M$8:$M$57,COUNTIF('My list'!$M$8:$M$57,0)+25),'My list'!$M$8:$M$57,0))),""))</x:f>
      </x:c>
    </x:row>
    <x:row r="33" ht="24" customHeight="1">
      <x:c r="A33" s="18" t="str">
        <x:f>IF(26&gt;COUNTIF('My list'!$L$8:$L$57,"Review contact"),"",IFERROR(IF(INDEX('My list'!$A$8:$A$57,MATCH(SMALL('My list'!$M$8:$M$57,COUNTIF('My list'!$M$8:$M$57,0)+26),'My list'!$M$8:$M$57,0))="","",INDEX('My list'!$A$8:$A$57,MATCH(SMALL('My list'!$M$8:$M$57,COUNTIF('My list'!$M$8:$M$57,0)+26),'My list'!$M$8:$M$57,0))),""))</x:f>
      </x:c>
      <x:c r="B33" s="22" t="str">
        <x:f>IF(26&gt;COUNTIF('My list'!$L$8:$L$57,"Review contact"),"",IFERROR(IF(INDEX('My list'!$I$8:$I$57,MATCH(SMALL('My list'!$M$8:$M$57,COUNTIF('My list'!$M$8:$M$57,0)+26),'My list'!$M$8:$M$57,0))="","",INDEX('My list'!$I$8:$I$57,MATCH(SMALL('My list'!$M$8:$M$57,COUNTIF('My list'!$M$8:$M$57,0)+26),'My list'!$M$8:$M$57,0))),""))</x:f>
      </x:c>
      <x:c r="C33" s="18" t="str">
        <x:f>IF(26&gt;COUNTIF('My list'!$L$8:$L$57,"Review contact"),"",IFERROR(IF(INDEX('My list'!$G$8:$G$57,MATCH(SMALL('My list'!$M$8:$M$57,COUNTIF('My list'!$M$8:$M$57,0)+26),'My list'!$M$8:$M$57,0))="","",INDEX('My list'!$G$8:$G$57,MATCH(SMALL('My list'!$M$8:$M$57,COUNTIF('My list'!$M$8:$M$57,0)+26),'My list'!$M$8:$M$57,0))),""))</x:f>
      </x:c>
      <x:c r="D33" s="18" t="str">
        <x:f>IF(26&gt;COUNTIF('My list'!$L$8:$L$57,"Review contact"),"",IFERROR(IF(INDEX('My list'!$J$8:$J$57,MATCH(SMALL('My list'!$M$8:$M$57,COUNTIF('My list'!$M$8:$M$57,0)+26),'My list'!$M$8:$M$57,0))="","",INDEX('My list'!$J$8:$J$57,MATCH(SMALL('My list'!$M$8:$M$57,COUNTIF('My list'!$M$8:$M$57,0)+26),'My list'!$M$8:$M$57,0))),""))</x:f>
      </x:c>
    </x:row>
    <x:row r="34" ht="24" customHeight="1">
      <x:c r="A34" s="18" t="str">
        <x:f>IF(27&gt;COUNTIF('My list'!$L$8:$L$57,"Review contact"),"",IFERROR(IF(INDEX('My list'!$A$8:$A$57,MATCH(SMALL('My list'!$M$8:$M$57,COUNTIF('My list'!$M$8:$M$57,0)+27),'My list'!$M$8:$M$57,0))="","",INDEX('My list'!$A$8:$A$57,MATCH(SMALL('My list'!$M$8:$M$57,COUNTIF('My list'!$M$8:$M$57,0)+27),'My list'!$M$8:$M$57,0))),""))</x:f>
      </x:c>
      <x:c r="B34" s="22" t="str">
        <x:f>IF(27&gt;COUNTIF('My list'!$L$8:$L$57,"Review contact"),"",IFERROR(IF(INDEX('My list'!$I$8:$I$57,MATCH(SMALL('My list'!$M$8:$M$57,COUNTIF('My list'!$M$8:$M$57,0)+27),'My list'!$M$8:$M$57,0))="","",INDEX('My list'!$I$8:$I$57,MATCH(SMALL('My list'!$M$8:$M$57,COUNTIF('My list'!$M$8:$M$57,0)+27),'My list'!$M$8:$M$57,0))),""))</x:f>
      </x:c>
      <x:c r="C34" s="18" t="str">
        <x:f>IF(27&gt;COUNTIF('My list'!$L$8:$L$57,"Review contact"),"",IFERROR(IF(INDEX('My list'!$G$8:$G$57,MATCH(SMALL('My list'!$M$8:$M$57,COUNTIF('My list'!$M$8:$M$57,0)+27),'My list'!$M$8:$M$57,0))="","",INDEX('My list'!$G$8:$G$57,MATCH(SMALL('My list'!$M$8:$M$57,COUNTIF('My list'!$M$8:$M$57,0)+27),'My list'!$M$8:$M$57,0))),""))</x:f>
      </x:c>
      <x:c r="D34" s="18" t="str">
        <x:f>IF(27&gt;COUNTIF('My list'!$L$8:$L$57,"Review contact"),"",IFERROR(IF(INDEX('My list'!$J$8:$J$57,MATCH(SMALL('My list'!$M$8:$M$57,COUNTIF('My list'!$M$8:$M$57,0)+27),'My list'!$M$8:$M$57,0))="","",INDEX('My list'!$J$8:$J$57,MATCH(SMALL('My list'!$M$8:$M$57,COUNTIF('My list'!$M$8:$M$57,0)+27),'My list'!$M$8:$M$57,0))),""))</x:f>
      </x:c>
    </x:row>
    <x:row r="35" ht="24" customHeight="1">
      <x:c r="A35" s="18" t="str">
        <x:f>IF(28&gt;COUNTIF('My list'!$L$8:$L$57,"Review contact"),"",IFERROR(IF(INDEX('My list'!$A$8:$A$57,MATCH(SMALL('My list'!$M$8:$M$57,COUNTIF('My list'!$M$8:$M$57,0)+28),'My list'!$M$8:$M$57,0))="","",INDEX('My list'!$A$8:$A$57,MATCH(SMALL('My list'!$M$8:$M$57,COUNTIF('My list'!$M$8:$M$57,0)+28),'My list'!$M$8:$M$57,0))),""))</x:f>
      </x:c>
      <x:c r="B35" s="22" t="str">
        <x:f>IF(28&gt;COUNTIF('My list'!$L$8:$L$57,"Review contact"),"",IFERROR(IF(INDEX('My list'!$I$8:$I$57,MATCH(SMALL('My list'!$M$8:$M$57,COUNTIF('My list'!$M$8:$M$57,0)+28),'My list'!$M$8:$M$57,0))="","",INDEX('My list'!$I$8:$I$57,MATCH(SMALL('My list'!$M$8:$M$57,COUNTIF('My list'!$M$8:$M$57,0)+28),'My list'!$M$8:$M$57,0))),""))</x:f>
      </x:c>
      <x:c r="C35" s="18" t="str">
        <x:f>IF(28&gt;COUNTIF('My list'!$L$8:$L$57,"Review contact"),"",IFERROR(IF(INDEX('My list'!$G$8:$G$57,MATCH(SMALL('My list'!$M$8:$M$57,COUNTIF('My list'!$M$8:$M$57,0)+28),'My list'!$M$8:$M$57,0))="","",INDEX('My list'!$G$8:$G$57,MATCH(SMALL('My list'!$M$8:$M$57,COUNTIF('My list'!$M$8:$M$57,0)+28),'My list'!$M$8:$M$57,0))),""))</x:f>
      </x:c>
      <x:c r="D35" s="18" t="str">
        <x:f>IF(28&gt;COUNTIF('My list'!$L$8:$L$57,"Review contact"),"",IFERROR(IF(INDEX('My list'!$J$8:$J$57,MATCH(SMALL('My list'!$M$8:$M$57,COUNTIF('My list'!$M$8:$M$57,0)+28),'My list'!$M$8:$M$57,0))="","",INDEX('My list'!$J$8:$J$57,MATCH(SMALL('My list'!$M$8:$M$57,COUNTIF('My list'!$M$8:$M$57,0)+28),'My list'!$M$8:$M$57,0))),""))</x:f>
      </x:c>
    </x:row>
    <x:row r="36" ht="24" customHeight="1">
      <x:c r="A36" s="18" t="str">
        <x:f>IF(29&gt;COUNTIF('My list'!$L$8:$L$57,"Review contact"),"",IFERROR(IF(INDEX('My list'!$A$8:$A$57,MATCH(SMALL('My list'!$M$8:$M$57,COUNTIF('My list'!$M$8:$M$57,0)+29),'My list'!$M$8:$M$57,0))="","",INDEX('My list'!$A$8:$A$57,MATCH(SMALL('My list'!$M$8:$M$57,COUNTIF('My list'!$M$8:$M$57,0)+29),'My list'!$M$8:$M$57,0))),""))</x:f>
      </x:c>
      <x:c r="B36" s="22" t="str">
        <x:f>IF(29&gt;COUNTIF('My list'!$L$8:$L$57,"Review contact"),"",IFERROR(IF(INDEX('My list'!$I$8:$I$57,MATCH(SMALL('My list'!$M$8:$M$57,COUNTIF('My list'!$M$8:$M$57,0)+29),'My list'!$M$8:$M$57,0))="","",INDEX('My list'!$I$8:$I$57,MATCH(SMALL('My list'!$M$8:$M$57,COUNTIF('My list'!$M$8:$M$57,0)+29),'My list'!$M$8:$M$57,0))),""))</x:f>
      </x:c>
      <x:c r="C36" s="18" t="str">
        <x:f>IF(29&gt;COUNTIF('My list'!$L$8:$L$57,"Review contact"),"",IFERROR(IF(INDEX('My list'!$G$8:$G$57,MATCH(SMALL('My list'!$M$8:$M$57,COUNTIF('My list'!$M$8:$M$57,0)+29),'My list'!$M$8:$M$57,0))="","",INDEX('My list'!$G$8:$G$57,MATCH(SMALL('My list'!$M$8:$M$57,COUNTIF('My list'!$M$8:$M$57,0)+29),'My list'!$M$8:$M$57,0))),""))</x:f>
      </x:c>
      <x:c r="D36" s="18" t="str">
        <x:f>IF(29&gt;COUNTIF('My list'!$L$8:$L$57,"Review contact"),"",IFERROR(IF(INDEX('My list'!$J$8:$J$57,MATCH(SMALL('My list'!$M$8:$M$57,COUNTIF('My list'!$M$8:$M$57,0)+29),'My list'!$M$8:$M$57,0))="","",INDEX('My list'!$J$8:$J$57,MATCH(SMALL('My list'!$M$8:$M$57,COUNTIF('My list'!$M$8:$M$57,0)+29),'My list'!$M$8:$M$57,0))),""))</x:f>
      </x:c>
    </x:row>
    <x:row r="37" ht="24" customHeight="1">
      <x:c r="A37" s="18" t="str">
        <x:f>IF(30&gt;COUNTIF('My list'!$L$8:$L$57,"Review contact"),"",IFERROR(IF(INDEX('My list'!$A$8:$A$57,MATCH(SMALL('My list'!$M$8:$M$57,COUNTIF('My list'!$M$8:$M$57,0)+30),'My list'!$M$8:$M$57,0))="","",INDEX('My list'!$A$8:$A$57,MATCH(SMALL('My list'!$M$8:$M$57,COUNTIF('My list'!$M$8:$M$57,0)+30),'My list'!$M$8:$M$57,0))),""))</x:f>
      </x:c>
      <x:c r="B37" s="22" t="str">
        <x:f>IF(30&gt;COUNTIF('My list'!$L$8:$L$57,"Review contact"),"",IFERROR(IF(INDEX('My list'!$I$8:$I$57,MATCH(SMALL('My list'!$M$8:$M$57,COUNTIF('My list'!$M$8:$M$57,0)+30),'My list'!$M$8:$M$57,0))="","",INDEX('My list'!$I$8:$I$57,MATCH(SMALL('My list'!$M$8:$M$57,COUNTIF('My list'!$M$8:$M$57,0)+30),'My list'!$M$8:$M$57,0))),""))</x:f>
      </x:c>
      <x:c r="C37" s="18" t="str">
        <x:f>IF(30&gt;COUNTIF('My list'!$L$8:$L$57,"Review contact"),"",IFERROR(IF(INDEX('My list'!$G$8:$G$57,MATCH(SMALL('My list'!$M$8:$M$57,COUNTIF('My list'!$M$8:$M$57,0)+30),'My list'!$M$8:$M$57,0))="","",INDEX('My list'!$G$8:$G$57,MATCH(SMALL('My list'!$M$8:$M$57,COUNTIF('My list'!$M$8:$M$57,0)+30),'My list'!$M$8:$M$57,0))),""))</x:f>
      </x:c>
      <x:c r="D37" s="18" t="str">
        <x:f>IF(30&gt;COUNTIF('My list'!$L$8:$L$57,"Review contact"),"",IFERROR(IF(INDEX('My list'!$J$8:$J$57,MATCH(SMALL('My list'!$M$8:$M$57,COUNTIF('My list'!$M$8:$M$57,0)+30),'My list'!$M$8:$M$57,0))="","",INDEX('My list'!$J$8:$J$57,MATCH(SMALL('My list'!$M$8:$M$57,COUNTIF('My list'!$M$8:$M$57,0)+30),'My list'!$M$8:$M$57,0))),""))</x:f>
      </x:c>
    </x:row>
    <x:row r="38" ht="24" customHeight="1">
      <x:c r="A38" s="18" t="str">
        <x:f>IF(31&gt;COUNTIF('My list'!$L$8:$L$57,"Review contact"),"",IFERROR(IF(INDEX('My list'!$A$8:$A$57,MATCH(SMALL('My list'!$M$8:$M$57,COUNTIF('My list'!$M$8:$M$57,0)+31),'My list'!$M$8:$M$57,0))="","",INDEX('My list'!$A$8:$A$57,MATCH(SMALL('My list'!$M$8:$M$57,COUNTIF('My list'!$M$8:$M$57,0)+31),'My list'!$M$8:$M$57,0))),""))</x:f>
      </x:c>
      <x:c r="B38" s="22" t="str">
        <x:f>IF(31&gt;COUNTIF('My list'!$L$8:$L$57,"Review contact"),"",IFERROR(IF(INDEX('My list'!$I$8:$I$57,MATCH(SMALL('My list'!$M$8:$M$57,COUNTIF('My list'!$M$8:$M$57,0)+31),'My list'!$M$8:$M$57,0))="","",INDEX('My list'!$I$8:$I$57,MATCH(SMALL('My list'!$M$8:$M$57,COUNTIF('My list'!$M$8:$M$57,0)+31),'My list'!$M$8:$M$57,0))),""))</x:f>
      </x:c>
      <x:c r="C38" s="18" t="str">
        <x:f>IF(31&gt;COUNTIF('My list'!$L$8:$L$57,"Review contact"),"",IFERROR(IF(INDEX('My list'!$G$8:$G$57,MATCH(SMALL('My list'!$M$8:$M$57,COUNTIF('My list'!$M$8:$M$57,0)+31),'My list'!$M$8:$M$57,0))="","",INDEX('My list'!$G$8:$G$57,MATCH(SMALL('My list'!$M$8:$M$57,COUNTIF('My list'!$M$8:$M$57,0)+31),'My list'!$M$8:$M$57,0))),""))</x:f>
      </x:c>
      <x:c r="D38" s="18" t="str">
        <x:f>IF(31&gt;COUNTIF('My list'!$L$8:$L$57,"Review contact"),"",IFERROR(IF(INDEX('My list'!$J$8:$J$57,MATCH(SMALL('My list'!$M$8:$M$57,COUNTIF('My list'!$M$8:$M$57,0)+31),'My list'!$M$8:$M$57,0))="","",INDEX('My list'!$J$8:$J$57,MATCH(SMALL('My list'!$M$8:$M$57,COUNTIF('My list'!$M$8:$M$57,0)+31),'My list'!$M$8:$M$57,0))),""))</x:f>
      </x:c>
    </x:row>
    <x:row r="39" ht="24" customHeight="1">
      <x:c r="A39" s="18" t="str">
        <x:f>IF(32&gt;COUNTIF('My list'!$L$8:$L$57,"Review contact"),"",IFERROR(IF(INDEX('My list'!$A$8:$A$57,MATCH(SMALL('My list'!$M$8:$M$57,COUNTIF('My list'!$M$8:$M$57,0)+32),'My list'!$M$8:$M$57,0))="","",INDEX('My list'!$A$8:$A$57,MATCH(SMALL('My list'!$M$8:$M$57,COUNTIF('My list'!$M$8:$M$57,0)+32),'My list'!$M$8:$M$57,0))),""))</x:f>
      </x:c>
      <x:c r="B39" s="22" t="str">
        <x:f>IF(32&gt;COUNTIF('My list'!$L$8:$L$57,"Review contact"),"",IFERROR(IF(INDEX('My list'!$I$8:$I$57,MATCH(SMALL('My list'!$M$8:$M$57,COUNTIF('My list'!$M$8:$M$57,0)+32),'My list'!$M$8:$M$57,0))="","",INDEX('My list'!$I$8:$I$57,MATCH(SMALL('My list'!$M$8:$M$57,COUNTIF('My list'!$M$8:$M$57,0)+32),'My list'!$M$8:$M$57,0))),""))</x:f>
      </x:c>
      <x:c r="C39" s="18" t="str">
        <x:f>IF(32&gt;COUNTIF('My list'!$L$8:$L$57,"Review contact"),"",IFERROR(IF(INDEX('My list'!$G$8:$G$57,MATCH(SMALL('My list'!$M$8:$M$57,COUNTIF('My list'!$M$8:$M$57,0)+32),'My list'!$M$8:$M$57,0))="","",INDEX('My list'!$G$8:$G$57,MATCH(SMALL('My list'!$M$8:$M$57,COUNTIF('My list'!$M$8:$M$57,0)+32),'My list'!$M$8:$M$57,0))),""))</x:f>
      </x:c>
      <x:c r="D39" s="18" t="str">
        <x:f>IF(32&gt;COUNTIF('My list'!$L$8:$L$57,"Review contact"),"",IFERROR(IF(INDEX('My list'!$J$8:$J$57,MATCH(SMALL('My list'!$M$8:$M$57,COUNTIF('My list'!$M$8:$M$57,0)+32),'My list'!$M$8:$M$57,0))="","",INDEX('My list'!$J$8:$J$57,MATCH(SMALL('My list'!$M$8:$M$57,COUNTIF('My list'!$M$8:$M$57,0)+32),'My list'!$M$8:$M$57,0))),""))</x:f>
      </x:c>
    </x:row>
    <x:row r="40" ht="24" customHeight="1">
      <x:c r="A40" s="18" t="str">
        <x:f>IF(33&gt;COUNTIF('My list'!$L$8:$L$57,"Review contact"),"",IFERROR(IF(INDEX('My list'!$A$8:$A$57,MATCH(SMALL('My list'!$M$8:$M$57,COUNTIF('My list'!$M$8:$M$57,0)+33),'My list'!$M$8:$M$57,0))="","",INDEX('My list'!$A$8:$A$57,MATCH(SMALL('My list'!$M$8:$M$57,COUNTIF('My list'!$M$8:$M$57,0)+33),'My list'!$M$8:$M$57,0))),""))</x:f>
      </x:c>
      <x:c r="B40" s="22" t="str">
        <x:f>IF(33&gt;COUNTIF('My list'!$L$8:$L$57,"Review contact"),"",IFERROR(IF(INDEX('My list'!$I$8:$I$57,MATCH(SMALL('My list'!$M$8:$M$57,COUNTIF('My list'!$M$8:$M$57,0)+33),'My list'!$M$8:$M$57,0))="","",INDEX('My list'!$I$8:$I$57,MATCH(SMALL('My list'!$M$8:$M$57,COUNTIF('My list'!$M$8:$M$57,0)+33),'My list'!$M$8:$M$57,0))),""))</x:f>
      </x:c>
      <x:c r="C40" s="18" t="str">
        <x:f>IF(33&gt;COUNTIF('My list'!$L$8:$L$57,"Review contact"),"",IFERROR(IF(INDEX('My list'!$G$8:$G$57,MATCH(SMALL('My list'!$M$8:$M$57,COUNTIF('My list'!$M$8:$M$57,0)+33),'My list'!$M$8:$M$57,0))="","",INDEX('My list'!$G$8:$G$57,MATCH(SMALL('My list'!$M$8:$M$57,COUNTIF('My list'!$M$8:$M$57,0)+33),'My list'!$M$8:$M$57,0))),""))</x:f>
      </x:c>
      <x:c r="D40" s="18" t="str">
        <x:f>IF(33&gt;COUNTIF('My list'!$L$8:$L$57,"Review contact"),"",IFERROR(IF(INDEX('My list'!$J$8:$J$57,MATCH(SMALL('My list'!$M$8:$M$57,COUNTIF('My list'!$M$8:$M$57,0)+33),'My list'!$M$8:$M$57,0))="","",INDEX('My list'!$J$8:$J$57,MATCH(SMALL('My list'!$M$8:$M$57,COUNTIF('My list'!$M$8:$M$57,0)+33),'My list'!$M$8:$M$57,0))),""))</x:f>
      </x:c>
    </x:row>
    <x:row r="41" ht="24" customHeight="1">
      <x:c r="A41" s="18" t="str">
        <x:f>IF(34&gt;COUNTIF('My list'!$L$8:$L$57,"Review contact"),"",IFERROR(IF(INDEX('My list'!$A$8:$A$57,MATCH(SMALL('My list'!$M$8:$M$57,COUNTIF('My list'!$M$8:$M$57,0)+34),'My list'!$M$8:$M$57,0))="","",INDEX('My list'!$A$8:$A$57,MATCH(SMALL('My list'!$M$8:$M$57,COUNTIF('My list'!$M$8:$M$57,0)+34),'My list'!$M$8:$M$57,0))),""))</x:f>
      </x:c>
      <x:c r="B41" s="22" t="str">
        <x:f>IF(34&gt;COUNTIF('My list'!$L$8:$L$57,"Review contact"),"",IFERROR(IF(INDEX('My list'!$I$8:$I$57,MATCH(SMALL('My list'!$M$8:$M$57,COUNTIF('My list'!$M$8:$M$57,0)+34),'My list'!$M$8:$M$57,0))="","",INDEX('My list'!$I$8:$I$57,MATCH(SMALL('My list'!$M$8:$M$57,COUNTIF('My list'!$M$8:$M$57,0)+34),'My list'!$M$8:$M$57,0))),""))</x:f>
      </x:c>
      <x:c r="C41" s="18" t="str">
        <x:f>IF(34&gt;COUNTIF('My list'!$L$8:$L$57,"Review contact"),"",IFERROR(IF(INDEX('My list'!$G$8:$G$57,MATCH(SMALL('My list'!$M$8:$M$57,COUNTIF('My list'!$M$8:$M$57,0)+34),'My list'!$M$8:$M$57,0))="","",INDEX('My list'!$G$8:$G$57,MATCH(SMALL('My list'!$M$8:$M$57,COUNTIF('My list'!$M$8:$M$57,0)+34),'My list'!$M$8:$M$57,0))),""))</x:f>
      </x:c>
      <x:c r="D41" s="18" t="str">
        <x:f>IF(34&gt;COUNTIF('My list'!$L$8:$L$57,"Review contact"),"",IFERROR(IF(INDEX('My list'!$J$8:$J$57,MATCH(SMALL('My list'!$M$8:$M$57,COUNTIF('My list'!$M$8:$M$57,0)+34),'My list'!$M$8:$M$57,0))="","",INDEX('My list'!$J$8:$J$57,MATCH(SMALL('My list'!$M$8:$M$57,COUNTIF('My list'!$M$8:$M$57,0)+34),'My list'!$M$8:$M$57,0))),""))</x:f>
      </x:c>
    </x:row>
    <x:row r="42" ht="24" customHeight="1">
      <x:c r="A42" s="18" t="str">
        <x:f>IF(35&gt;COUNTIF('My list'!$L$8:$L$57,"Review contact"),"",IFERROR(IF(INDEX('My list'!$A$8:$A$57,MATCH(SMALL('My list'!$M$8:$M$57,COUNTIF('My list'!$M$8:$M$57,0)+35),'My list'!$M$8:$M$57,0))="","",INDEX('My list'!$A$8:$A$57,MATCH(SMALL('My list'!$M$8:$M$57,COUNTIF('My list'!$M$8:$M$57,0)+35),'My list'!$M$8:$M$57,0))),""))</x:f>
      </x:c>
      <x:c r="B42" s="22" t="str">
        <x:f>IF(35&gt;COUNTIF('My list'!$L$8:$L$57,"Review contact"),"",IFERROR(IF(INDEX('My list'!$I$8:$I$57,MATCH(SMALL('My list'!$M$8:$M$57,COUNTIF('My list'!$M$8:$M$57,0)+35),'My list'!$M$8:$M$57,0))="","",INDEX('My list'!$I$8:$I$57,MATCH(SMALL('My list'!$M$8:$M$57,COUNTIF('My list'!$M$8:$M$57,0)+35),'My list'!$M$8:$M$57,0))),""))</x:f>
      </x:c>
      <x:c r="C42" s="18" t="str">
        <x:f>IF(35&gt;COUNTIF('My list'!$L$8:$L$57,"Review contact"),"",IFERROR(IF(INDEX('My list'!$G$8:$G$57,MATCH(SMALL('My list'!$M$8:$M$57,COUNTIF('My list'!$M$8:$M$57,0)+35),'My list'!$M$8:$M$57,0))="","",INDEX('My list'!$G$8:$G$57,MATCH(SMALL('My list'!$M$8:$M$57,COUNTIF('My list'!$M$8:$M$57,0)+35),'My list'!$M$8:$M$57,0))),""))</x:f>
      </x:c>
      <x:c r="D42" s="18" t="str">
        <x:f>IF(35&gt;COUNTIF('My list'!$L$8:$L$57,"Review contact"),"",IFERROR(IF(INDEX('My list'!$J$8:$J$57,MATCH(SMALL('My list'!$M$8:$M$57,COUNTIF('My list'!$M$8:$M$57,0)+35),'My list'!$M$8:$M$57,0))="","",INDEX('My list'!$J$8:$J$57,MATCH(SMALL('My list'!$M$8:$M$57,COUNTIF('My list'!$M$8:$M$57,0)+35),'My list'!$M$8:$M$57,0))),""))</x:f>
      </x:c>
    </x:row>
    <x:row r="43" ht="24" customHeight="1">
      <x:c r="A43" s="18" t="str">
        <x:f>IF(36&gt;COUNTIF('My list'!$L$8:$L$57,"Review contact"),"",IFERROR(IF(INDEX('My list'!$A$8:$A$57,MATCH(SMALL('My list'!$M$8:$M$57,COUNTIF('My list'!$M$8:$M$57,0)+36),'My list'!$M$8:$M$57,0))="","",INDEX('My list'!$A$8:$A$57,MATCH(SMALL('My list'!$M$8:$M$57,COUNTIF('My list'!$M$8:$M$57,0)+36),'My list'!$M$8:$M$57,0))),""))</x:f>
      </x:c>
      <x:c r="B43" s="22" t="str">
        <x:f>IF(36&gt;COUNTIF('My list'!$L$8:$L$57,"Review contact"),"",IFERROR(IF(INDEX('My list'!$I$8:$I$57,MATCH(SMALL('My list'!$M$8:$M$57,COUNTIF('My list'!$M$8:$M$57,0)+36),'My list'!$M$8:$M$57,0))="","",INDEX('My list'!$I$8:$I$57,MATCH(SMALL('My list'!$M$8:$M$57,COUNTIF('My list'!$M$8:$M$57,0)+36),'My list'!$M$8:$M$57,0))),""))</x:f>
      </x:c>
      <x:c r="C43" s="18" t="str">
        <x:f>IF(36&gt;COUNTIF('My list'!$L$8:$L$57,"Review contact"),"",IFERROR(IF(INDEX('My list'!$G$8:$G$57,MATCH(SMALL('My list'!$M$8:$M$57,COUNTIF('My list'!$M$8:$M$57,0)+36),'My list'!$M$8:$M$57,0))="","",INDEX('My list'!$G$8:$G$57,MATCH(SMALL('My list'!$M$8:$M$57,COUNTIF('My list'!$M$8:$M$57,0)+36),'My list'!$M$8:$M$57,0))),""))</x:f>
      </x:c>
      <x:c r="D43" s="18" t="str">
        <x:f>IF(36&gt;COUNTIF('My list'!$L$8:$L$57,"Review contact"),"",IFERROR(IF(INDEX('My list'!$J$8:$J$57,MATCH(SMALL('My list'!$M$8:$M$57,COUNTIF('My list'!$M$8:$M$57,0)+36),'My list'!$M$8:$M$57,0))="","",INDEX('My list'!$J$8:$J$57,MATCH(SMALL('My list'!$M$8:$M$57,COUNTIF('My list'!$M$8:$M$57,0)+36),'My list'!$M$8:$M$57,0))),""))</x:f>
      </x:c>
    </x:row>
    <x:row r="44" ht="24" customHeight="1">
      <x:c r="A44" s="18" t="str">
        <x:f>IF(37&gt;COUNTIF('My list'!$L$8:$L$57,"Review contact"),"",IFERROR(IF(INDEX('My list'!$A$8:$A$57,MATCH(SMALL('My list'!$M$8:$M$57,COUNTIF('My list'!$M$8:$M$57,0)+37),'My list'!$M$8:$M$57,0))="","",INDEX('My list'!$A$8:$A$57,MATCH(SMALL('My list'!$M$8:$M$57,COUNTIF('My list'!$M$8:$M$57,0)+37),'My list'!$M$8:$M$57,0))),""))</x:f>
      </x:c>
      <x:c r="B44" s="22" t="str">
        <x:f>IF(37&gt;COUNTIF('My list'!$L$8:$L$57,"Review contact"),"",IFERROR(IF(INDEX('My list'!$I$8:$I$57,MATCH(SMALL('My list'!$M$8:$M$57,COUNTIF('My list'!$M$8:$M$57,0)+37),'My list'!$M$8:$M$57,0))="","",INDEX('My list'!$I$8:$I$57,MATCH(SMALL('My list'!$M$8:$M$57,COUNTIF('My list'!$M$8:$M$57,0)+37),'My list'!$M$8:$M$57,0))),""))</x:f>
      </x:c>
      <x:c r="C44" s="18" t="str">
        <x:f>IF(37&gt;COUNTIF('My list'!$L$8:$L$57,"Review contact"),"",IFERROR(IF(INDEX('My list'!$G$8:$G$57,MATCH(SMALL('My list'!$M$8:$M$57,COUNTIF('My list'!$M$8:$M$57,0)+37),'My list'!$M$8:$M$57,0))="","",INDEX('My list'!$G$8:$G$57,MATCH(SMALL('My list'!$M$8:$M$57,COUNTIF('My list'!$M$8:$M$57,0)+37),'My list'!$M$8:$M$57,0))),""))</x:f>
      </x:c>
      <x:c r="D44" s="18" t="str">
        <x:f>IF(37&gt;COUNTIF('My list'!$L$8:$L$57,"Review contact"),"",IFERROR(IF(INDEX('My list'!$J$8:$J$57,MATCH(SMALL('My list'!$M$8:$M$57,COUNTIF('My list'!$M$8:$M$57,0)+37),'My list'!$M$8:$M$57,0))="","",INDEX('My list'!$J$8:$J$57,MATCH(SMALL('My list'!$M$8:$M$57,COUNTIF('My list'!$M$8:$M$57,0)+37),'My list'!$M$8:$M$57,0))),""))</x:f>
      </x:c>
    </x:row>
    <x:row r="45" ht="24" customHeight="1">
      <x:c r="A45" s="18" t="str">
        <x:f>IF(38&gt;COUNTIF('My list'!$L$8:$L$57,"Review contact"),"",IFERROR(IF(INDEX('My list'!$A$8:$A$57,MATCH(SMALL('My list'!$M$8:$M$57,COUNTIF('My list'!$M$8:$M$57,0)+38),'My list'!$M$8:$M$57,0))="","",INDEX('My list'!$A$8:$A$57,MATCH(SMALL('My list'!$M$8:$M$57,COUNTIF('My list'!$M$8:$M$57,0)+38),'My list'!$M$8:$M$57,0))),""))</x:f>
      </x:c>
      <x:c r="B45" s="22" t="str">
        <x:f>IF(38&gt;COUNTIF('My list'!$L$8:$L$57,"Review contact"),"",IFERROR(IF(INDEX('My list'!$I$8:$I$57,MATCH(SMALL('My list'!$M$8:$M$57,COUNTIF('My list'!$M$8:$M$57,0)+38),'My list'!$M$8:$M$57,0))="","",INDEX('My list'!$I$8:$I$57,MATCH(SMALL('My list'!$M$8:$M$57,COUNTIF('My list'!$M$8:$M$57,0)+38),'My list'!$M$8:$M$57,0))),""))</x:f>
      </x:c>
      <x:c r="C45" s="18" t="str">
        <x:f>IF(38&gt;COUNTIF('My list'!$L$8:$L$57,"Review contact"),"",IFERROR(IF(INDEX('My list'!$G$8:$G$57,MATCH(SMALL('My list'!$M$8:$M$57,COUNTIF('My list'!$M$8:$M$57,0)+38),'My list'!$M$8:$M$57,0))="","",INDEX('My list'!$G$8:$G$57,MATCH(SMALL('My list'!$M$8:$M$57,COUNTIF('My list'!$M$8:$M$57,0)+38),'My list'!$M$8:$M$57,0))),""))</x:f>
      </x:c>
      <x:c r="D45" s="18" t="str">
        <x:f>IF(38&gt;COUNTIF('My list'!$L$8:$L$57,"Review contact"),"",IFERROR(IF(INDEX('My list'!$J$8:$J$57,MATCH(SMALL('My list'!$M$8:$M$57,COUNTIF('My list'!$M$8:$M$57,0)+38),'My list'!$M$8:$M$57,0))="","",INDEX('My list'!$J$8:$J$57,MATCH(SMALL('My list'!$M$8:$M$57,COUNTIF('My list'!$M$8:$M$57,0)+38),'My list'!$M$8:$M$57,0))),""))</x:f>
      </x:c>
    </x:row>
    <x:row r="46" ht="24" customHeight="1">
      <x:c r="A46" s="18" t="str">
        <x:f>IF(39&gt;COUNTIF('My list'!$L$8:$L$57,"Review contact"),"",IFERROR(IF(INDEX('My list'!$A$8:$A$57,MATCH(SMALL('My list'!$M$8:$M$57,COUNTIF('My list'!$M$8:$M$57,0)+39),'My list'!$M$8:$M$57,0))="","",INDEX('My list'!$A$8:$A$57,MATCH(SMALL('My list'!$M$8:$M$57,COUNTIF('My list'!$M$8:$M$57,0)+39),'My list'!$M$8:$M$57,0))),""))</x:f>
      </x:c>
      <x:c r="B46" s="22" t="str">
        <x:f>IF(39&gt;COUNTIF('My list'!$L$8:$L$57,"Review contact"),"",IFERROR(IF(INDEX('My list'!$I$8:$I$57,MATCH(SMALL('My list'!$M$8:$M$57,COUNTIF('My list'!$M$8:$M$57,0)+39),'My list'!$M$8:$M$57,0))="","",INDEX('My list'!$I$8:$I$57,MATCH(SMALL('My list'!$M$8:$M$57,COUNTIF('My list'!$M$8:$M$57,0)+39),'My list'!$M$8:$M$57,0))),""))</x:f>
      </x:c>
      <x:c r="C46" s="18" t="str">
        <x:f>IF(39&gt;COUNTIF('My list'!$L$8:$L$57,"Review contact"),"",IFERROR(IF(INDEX('My list'!$G$8:$G$57,MATCH(SMALL('My list'!$M$8:$M$57,COUNTIF('My list'!$M$8:$M$57,0)+39),'My list'!$M$8:$M$57,0))="","",INDEX('My list'!$G$8:$G$57,MATCH(SMALL('My list'!$M$8:$M$57,COUNTIF('My list'!$M$8:$M$57,0)+39),'My list'!$M$8:$M$57,0))),""))</x:f>
      </x:c>
      <x:c r="D46" s="18" t="str">
        <x:f>IF(39&gt;COUNTIF('My list'!$L$8:$L$57,"Review contact"),"",IFERROR(IF(INDEX('My list'!$J$8:$J$57,MATCH(SMALL('My list'!$M$8:$M$57,COUNTIF('My list'!$M$8:$M$57,0)+39),'My list'!$M$8:$M$57,0))="","",INDEX('My list'!$J$8:$J$57,MATCH(SMALL('My list'!$M$8:$M$57,COUNTIF('My list'!$M$8:$M$57,0)+39),'My list'!$M$8:$M$57,0))),""))</x:f>
      </x:c>
    </x:row>
    <x:row r="47" ht="24" customHeight="1">
      <x:c r="A47" s="18" t="str">
        <x:f>IF(40&gt;COUNTIF('My list'!$L$8:$L$57,"Review contact"),"",IFERROR(IF(INDEX('My list'!$A$8:$A$57,MATCH(SMALL('My list'!$M$8:$M$57,COUNTIF('My list'!$M$8:$M$57,0)+40),'My list'!$M$8:$M$57,0))="","",INDEX('My list'!$A$8:$A$57,MATCH(SMALL('My list'!$M$8:$M$57,COUNTIF('My list'!$M$8:$M$57,0)+40),'My list'!$M$8:$M$57,0))),""))</x:f>
      </x:c>
      <x:c r="B47" s="22" t="str">
        <x:f>IF(40&gt;COUNTIF('My list'!$L$8:$L$57,"Review contact"),"",IFERROR(IF(INDEX('My list'!$I$8:$I$57,MATCH(SMALL('My list'!$M$8:$M$57,COUNTIF('My list'!$M$8:$M$57,0)+40),'My list'!$M$8:$M$57,0))="","",INDEX('My list'!$I$8:$I$57,MATCH(SMALL('My list'!$M$8:$M$57,COUNTIF('My list'!$M$8:$M$57,0)+40),'My list'!$M$8:$M$57,0))),""))</x:f>
      </x:c>
      <x:c r="C47" s="18" t="str">
        <x:f>IF(40&gt;COUNTIF('My list'!$L$8:$L$57,"Review contact"),"",IFERROR(IF(INDEX('My list'!$G$8:$G$57,MATCH(SMALL('My list'!$M$8:$M$57,COUNTIF('My list'!$M$8:$M$57,0)+40),'My list'!$M$8:$M$57,0))="","",INDEX('My list'!$G$8:$G$57,MATCH(SMALL('My list'!$M$8:$M$57,COUNTIF('My list'!$M$8:$M$57,0)+40),'My list'!$M$8:$M$57,0))),""))</x:f>
      </x:c>
      <x:c r="D47" s="18" t="str">
        <x:f>IF(40&gt;COUNTIF('My list'!$L$8:$L$57,"Review contact"),"",IFERROR(IF(INDEX('My list'!$J$8:$J$57,MATCH(SMALL('My list'!$M$8:$M$57,COUNTIF('My list'!$M$8:$M$57,0)+40),'My list'!$M$8:$M$57,0))="","",INDEX('My list'!$J$8:$J$57,MATCH(SMALL('My list'!$M$8:$M$57,COUNTIF('My list'!$M$8:$M$57,0)+40),'My list'!$M$8:$M$57,0))),""))</x:f>
      </x:c>
    </x:row>
    <x:row r="48" ht="24" customHeight="1">
      <x:c r="A48" s="18" t="str">
        <x:f>IF(41&gt;COUNTIF('My list'!$L$8:$L$57,"Review contact"),"",IFERROR(IF(INDEX('My list'!$A$8:$A$57,MATCH(SMALL('My list'!$M$8:$M$57,COUNTIF('My list'!$M$8:$M$57,0)+41),'My list'!$M$8:$M$57,0))="","",INDEX('My list'!$A$8:$A$57,MATCH(SMALL('My list'!$M$8:$M$57,COUNTIF('My list'!$M$8:$M$57,0)+41),'My list'!$M$8:$M$57,0))),""))</x:f>
      </x:c>
      <x:c r="B48" s="22" t="str">
        <x:f>IF(41&gt;COUNTIF('My list'!$L$8:$L$57,"Review contact"),"",IFERROR(IF(INDEX('My list'!$I$8:$I$57,MATCH(SMALL('My list'!$M$8:$M$57,COUNTIF('My list'!$M$8:$M$57,0)+41),'My list'!$M$8:$M$57,0))="","",INDEX('My list'!$I$8:$I$57,MATCH(SMALL('My list'!$M$8:$M$57,COUNTIF('My list'!$M$8:$M$57,0)+41),'My list'!$M$8:$M$57,0))),""))</x:f>
      </x:c>
      <x:c r="C48" s="18" t="str">
        <x:f>IF(41&gt;COUNTIF('My list'!$L$8:$L$57,"Review contact"),"",IFERROR(IF(INDEX('My list'!$G$8:$G$57,MATCH(SMALL('My list'!$M$8:$M$57,COUNTIF('My list'!$M$8:$M$57,0)+41),'My list'!$M$8:$M$57,0))="","",INDEX('My list'!$G$8:$G$57,MATCH(SMALL('My list'!$M$8:$M$57,COUNTIF('My list'!$M$8:$M$57,0)+41),'My list'!$M$8:$M$57,0))),""))</x:f>
      </x:c>
      <x:c r="D48" s="18" t="str">
        <x:f>IF(41&gt;COUNTIF('My list'!$L$8:$L$57,"Review contact"),"",IFERROR(IF(INDEX('My list'!$J$8:$J$57,MATCH(SMALL('My list'!$M$8:$M$57,COUNTIF('My list'!$M$8:$M$57,0)+41),'My list'!$M$8:$M$57,0))="","",INDEX('My list'!$J$8:$J$57,MATCH(SMALL('My list'!$M$8:$M$57,COUNTIF('My list'!$M$8:$M$57,0)+41),'My list'!$M$8:$M$57,0))),""))</x:f>
      </x:c>
    </x:row>
    <x:row r="49" ht="24" customHeight="1">
      <x:c r="A49" s="18" t="str">
        <x:f>IF(42&gt;COUNTIF('My list'!$L$8:$L$57,"Review contact"),"",IFERROR(IF(INDEX('My list'!$A$8:$A$57,MATCH(SMALL('My list'!$M$8:$M$57,COUNTIF('My list'!$M$8:$M$57,0)+42),'My list'!$M$8:$M$57,0))="","",INDEX('My list'!$A$8:$A$57,MATCH(SMALL('My list'!$M$8:$M$57,COUNTIF('My list'!$M$8:$M$57,0)+42),'My list'!$M$8:$M$57,0))),""))</x:f>
      </x:c>
      <x:c r="B49" s="22" t="str">
        <x:f>IF(42&gt;COUNTIF('My list'!$L$8:$L$57,"Review contact"),"",IFERROR(IF(INDEX('My list'!$I$8:$I$57,MATCH(SMALL('My list'!$M$8:$M$57,COUNTIF('My list'!$M$8:$M$57,0)+42),'My list'!$M$8:$M$57,0))="","",INDEX('My list'!$I$8:$I$57,MATCH(SMALL('My list'!$M$8:$M$57,COUNTIF('My list'!$M$8:$M$57,0)+42),'My list'!$M$8:$M$57,0))),""))</x:f>
      </x:c>
      <x:c r="C49" s="18" t="str">
        <x:f>IF(42&gt;COUNTIF('My list'!$L$8:$L$57,"Review contact"),"",IFERROR(IF(INDEX('My list'!$G$8:$G$57,MATCH(SMALL('My list'!$M$8:$M$57,COUNTIF('My list'!$M$8:$M$57,0)+42),'My list'!$M$8:$M$57,0))="","",INDEX('My list'!$G$8:$G$57,MATCH(SMALL('My list'!$M$8:$M$57,COUNTIF('My list'!$M$8:$M$57,0)+42),'My list'!$M$8:$M$57,0))),""))</x:f>
      </x:c>
      <x:c r="D49" s="18" t="str">
        <x:f>IF(42&gt;COUNTIF('My list'!$L$8:$L$57,"Review contact"),"",IFERROR(IF(INDEX('My list'!$J$8:$J$57,MATCH(SMALL('My list'!$M$8:$M$57,COUNTIF('My list'!$M$8:$M$57,0)+42),'My list'!$M$8:$M$57,0))="","",INDEX('My list'!$J$8:$J$57,MATCH(SMALL('My list'!$M$8:$M$57,COUNTIF('My list'!$M$8:$M$57,0)+42),'My list'!$M$8:$M$57,0))),""))</x:f>
      </x:c>
    </x:row>
    <x:row r="50" ht="24" customHeight="1">
      <x:c r="A50" s="18" t="str">
        <x:f>IF(43&gt;COUNTIF('My list'!$L$8:$L$57,"Review contact"),"",IFERROR(IF(INDEX('My list'!$A$8:$A$57,MATCH(SMALL('My list'!$M$8:$M$57,COUNTIF('My list'!$M$8:$M$57,0)+43),'My list'!$M$8:$M$57,0))="","",INDEX('My list'!$A$8:$A$57,MATCH(SMALL('My list'!$M$8:$M$57,COUNTIF('My list'!$M$8:$M$57,0)+43),'My list'!$M$8:$M$57,0))),""))</x:f>
      </x:c>
      <x:c r="B50" s="22" t="str">
        <x:f>IF(43&gt;COUNTIF('My list'!$L$8:$L$57,"Review contact"),"",IFERROR(IF(INDEX('My list'!$I$8:$I$57,MATCH(SMALL('My list'!$M$8:$M$57,COUNTIF('My list'!$M$8:$M$57,0)+43),'My list'!$M$8:$M$57,0))="","",INDEX('My list'!$I$8:$I$57,MATCH(SMALL('My list'!$M$8:$M$57,COUNTIF('My list'!$M$8:$M$57,0)+43),'My list'!$M$8:$M$57,0))),""))</x:f>
      </x:c>
      <x:c r="C50" s="18" t="str">
        <x:f>IF(43&gt;COUNTIF('My list'!$L$8:$L$57,"Review contact"),"",IFERROR(IF(INDEX('My list'!$G$8:$G$57,MATCH(SMALL('My list'!$M$8:$M$57,COUNTIF('My list'!$M$8:$M$57,0)+43),'My list'!$M$8:$M$57,0))="","",INDEX('My list'!$G$8:$G$57,MATCH(SMALL('My list'!$M$8:$M$57,COUNTIF('My list'!$M$8:$M$57,0)+43),'My list'!$M$8:$M$57,0))),""))</x:f>
      </x:c>
      <x:c r="D50" s="18" t="str">
        <x:f>IF(43&gt;COUNTIF('My list'!$L$8:$L$57,"Review contact"),"",IFERROR(IF(INDEX('My list'!$J$8:$J$57,MATCH(SMALL('My list'!$M$8:$M$57,COUNTIF('My list'!$M$8:$M$57,0)+43),'My list'!$M$8:$M$57,0))="","",INDEX('My list'!$J$8:$J$57,MATCH(SMALL('My list'!$M$8:$M$57,COUNTIF('My list'!$M$8:$M$57,0)+43),'My list'!$M$8:$M$57,0))),""))</x:f>
      </x:c>
    </x:row>
    <x:row r="51" ht="24" customHeight="1">
      <x:c r="A51" s="18" t="str">
        <x:f>IF(44&gt;COUNTIF('My list'!$L$8:$L$57,"Review contact"),"",IFERROR(IF(INDEX('My list'!$A$8:$A$57,MATCH(SMALL('My list'!$M$8:$M$57,COUNTIF('My list'!$M$8:$M$57,0)+44),'My list'!$M$8:$M$57,0))="","",INDEX('My list'!$A$8:$A$57,MATCH(SMALL('My list'!$M$8:$M$57,COUNTIF('My list'!$M$8:$M$57,0)+44),'My list'!$M$8:$M$57,0))),""))</x:f>
      </x:c>
      <x:c r="B51" s="22" t="str">
        <x:f>IF(44&gt;COUNTIF('My list'!$L$8:$L$57,"Review contact"),"",IFERROR(IF(INDEX('My list'!$I$8:$I$57,MATCH(SMALL('My list'!$M$8:$M$57,COUNTIF('My list'!$M$8:$M$57,0)+44),'My list'!$M$8:$M$57,0))="","",INDEX('My list'!$I$8:$I$57,MATCH(SMALL('My list'!$M$8:$M$57,COUNTIF('My list'!$M$8:$M$57,0)+44),'My list'!$M$8:$M$57,0))),""))</x:f>
      </x:c>
      <x:c r="C51" s="18" t="str">
        <x:f>IF(44&gt;COUNTIF('My list'!$L$8:$L$57,"Review contact"),"",IFERROR(IF(INDEX('My list'!$G$8:$G$57,MATCH(SMALL('My list'!$M$8:$M$57,COUNTIF('My list'!$M$8:$M$57,0)+44),'My list'!$M$8:$M$57,0))="","",INDEX('My list'!$G$8:$G$57,MATCH(SMALL('My list'!$M$8:$M$57,COUNTIF('My list'!$M$8:$M$57,0)+44),'My list'!$M$8:$M$57,0))),""))</x:f>
      </x:c>
      <x:c r="D51" s="18" t="str">
        <x:f>IF(44&gt;COUNTIF('My list'!$L$8:$L$57,"Review contact"),"",IFERROR(IF(INDEX('My list'!$J$8:$J$57,MATCH(SMALL('My list'!$M$8:$M$57,COUNTIF('My list'!$M$8:$M$57,0)+44),'My list'!$M$8:$M$57,0))="","",INDEX('My list'!$J$8:$J$57,MATCH(SMALL('My list'!$M$8:$M$57,COUNTIF('My list'!$M$8:$M$57,0)+44),'My list'!$M$8:$M$57,0))),""))</x:f>
      </x:c>
    </x:row>
    <x:row r="52" ht="24" customHeight="1">
      <x:c r="A52" s="18" t="str">
        <x:f>IF(45&gt;COUNTIF('My list'!$L$8:$L$57,"Review contact"),"",IFERROR(IF(INDEX('My list'!$A$8:$A$57,MATCH(SMALL('My list'!$M$8:$M$57,COUNTIF('My list'!$M$8:$M$57,0)+45),'My list'!$M$8:$M$57,0))="","",INDEX('My list'!$A$8:$A$57,MATCH(SMALL('My list'!$M$8:$M$57,COUNTIF('My list'!$M$8:$M$57,0)+45),'My list'!$M$8:$M$57,0))),""))</x:f>
      </x:c>
      <x:c r="B52" s="22" t="str">
        <x:f>IF(45&gt;COUNTIF('My list'!$L$8:$L$57,"Review contact"),"",IFERROR(IF(INDEX('My list'!$I$8:$I$57,MATCH(SMALL('My list'!$M$8:$M$57,COUNTIF('My list'!$M$8:$M$57,0)+45),'My list'!$M$8:$M$57,0))="","",INDEX('My list'!$I$8:$I$57,MATCH(SMALL('My list'!$M$8:$M$57,COUNTIF('My list'!$M$8:$M$57,0)+45),'My list'!$M$8:$M$57,0))),""))</x:f>
      </x:c>
      <x:c r="C52" s="18" t="str">
        <x:f>IF(45&gt;COUNTIF('My list'!$L$8:$L$57,"Review contact"),"",IFERROR(IF(INDEX('My list'!$G$8:$G$57,MATCH(SMALL('My list'!$M$8:$M$57,COUNTIF('My list'!$M$8:$M$57,0)+45),'My list'!$M$8:$M$57,0))="","",INDEX('My list'!$G$8:$G$57,MATCH(SMALL('My list'!$M$8:$M$57,COUNTIF('My list'!$M$8:$M$57,0)+45),'My list'!$M$8:$M$57,0))),""))</x:f>
      </x:c>
      <x:c r="D52" s="18" t="str">
        <x:f>IF(45&gt;COUNTIF('My list'!$L$8:$L$57,"Review contact"),"",IFERROR(IF(INDEX('My list'!$J$8:$J$57,MATCH(SMALL('My list'!$M$8:$M$57,COUNTIF('My list'!$M$8:$M$57,0)+45),'My list'!$M$8:$M$57,0))="","",INDEX('My list'!$J$8:$J$57,MATCH(SMALL('My list'!$M$8:$M$57,COUNTIF('My list'!$M$8:$M$57,0)+45),'My list'!$M$8:$M$57,0))),""))</x:f>
      </x:c>
    </x:row>
    <x:row r="53" ht="24" customHeight="1">
      <x:c r="A53" s="18" t="str">
        <x:f>IF(46&gt;COUNTIF('My list'!$L$8:$L$57,"Review contact"),"",IFERROR(IF(INDEX('My list'!$A$8:$A$57,MATCH(SMALL('My list'!$M$8:$M$57,COUNTIF('My list'!$M$8:$M$57,0)+46),'My list'!$M$8:$M$57,0))="","",INDEX('My list'!$A$8:$A$57,MATCH(SMALL('My list'!$M$8:$M$57,COUNTIF('My list'!$M$8:$M$57,0)+46),'My list'!$M$8:$M$57,0))),""))</x:f>
      </x:c>
      <x:c r="B53" s="22" t="str">
        <x:f>IF(46&gt;COUNTIF('My list'!$L$8:$L$57,"Review contact"),"",IFERROR(IF(INDEX('My list'!$I$8:$I$57,MATCH(SMALL('My list'!$M$8:$M$57,COUNTIF('My list'!$M$8:$M$57,0)+46),'My list'!$M$8:$M$57,0))="","",INDEX('My list'!$I$8:$I$57,MATCH(SMALL('My list'!$M$8:$M$57,COUNTIF('My list'!$M$8:$M$57,0)+46),'My list'!$M$8:$M$57,0))),""))</x:f>
      </x:c>
      <x:c r="C53" s="18" t="str">
        <x:f>IF(46&gt;COUNTIF('My list'!$L$8:$L$57,"Review contact"),"",IFERROR(IF(INDEX('My list'!$G$8:$G$57,MATCH(SMALL('My list'!$M$8:$M$57,COUNTIF('My list'!$M$8:$M$57,0)+46),'My list'!$M$8:$M$57,0))="","",INDEX('My list'!$G$8:$G$57,MATCH(SMALL('My list'!$M$8:$M$57,COUNTIF('My list'!$M$8:$M$57,0)+46),'My list'!$M$8:$M$57,0))),""))</x:f>
      </x:c>
      <x:c r="D53" s="18" t="str">
        <x:f>IF(46&gt;COUNTIF('My list'!$L$8:$L$57,"Review contact"),"",IFERROR(IF(INDEX('My list'!$J$8:$J$57,MATCH(SMALL('My list'!$M$8:$M$57,COUNTIF('My list'!$M$8:$M$57,0)+46),'My list'!$M$8:$M$57,0))="","",INDEX('My list'!$J$8:$J$57,MATCH(SMALL('My list'!$M$8:$M$57,COUNTIF('My list'!$M$8:$M$57,0)+46),'My list'!$M$8:$M$57,0))),""))</x:f>
      </x:c>
    </x:row>
    <x:row r="54" ht="24" customHeight="1">
      <x:c r="A54" s="18" t="str">
        <x:f>IF(47&gt;COUNTIF('My list'!$L$8:$L$57,"Review contact"),"",IFERROR(IF(INDEX('My list'!$A$8:$A$57,MATCH(SMALL('My list'!$M$8:$M$57,COUNTIF('My list'!$M$8:$M$57,0)+47),'My list'!$M$8:$M$57,0))="","",INDEX('My list'!$A$8:$A$57,MATCH(SMALL('My list'!$M$8:$M$57,COUNTIF('My list'!$M$8:$M$57,0)+47),'My list'!$M$8:$M$57,0))),""))</x:f>
      </x:c>
      <x:c r="B54" s="22" t="str">
        <x:f>IF(47&gt;COUNTIF('My list'!$L$8:$L$57,"Review contact"),"",IFERROR(IF(INDEX('My list'!$I$8:$I$57,MATCH(SMALL('My list'!$M$8:$M$57,COUNTIF('My list'!$M$8:$M$57,0)+47),'My list'!$M$8:$M$57,0))="","",INDEX('My list'!$I$8:$I$57,MATCH(SMALL('My list'!$M$8:$M$57,COUNTIF('My list'!$M$8:$M$57,0)+47),'My list'!$M$8:$M$57,0))),""))</x:f>
      </x:c>
      <x:c r="C54" s="18" t="str">
        <x:f>IF(47&gt;COUNTIF('My list'!$L$8:$L$57,"Review contact"),"",IFERROR(IF(INDEX('My list'!$G$8:$G$57,MATCH(SMALL('My list'!$M$8:$M$57,COUNTIF('My list'!$M$8:$M$57,0)+47),'My list'!$M$8:$M$57,0))="","",INDEX('My list'!$G$8:$G$57,MATCH(SMALL('My list'!$M$8:$M$57,COUNTIF('My list'!$M$8:$M$57,0)+47),'My list'!$M$8:$M$57,0))),""))</x:f>
      </x:c>
      <x:c r="D54" s="18" t="str">
        <x:f>IF(47&gt;COUNTIF('My list'!$L$8:$L$57,"Review contact"),"",IFERROR(IF(INDEX('My list'!$J$8:$J$57,MATCH(SMALL('My list'!$M$8:$M$57,COUNTIF('My list'!$M$8:$M$57,0)+47),'My list'!$M$8:$M$57,0))="","",INDEX('My list'!$J$8:$J$57,MATCH(SMALL('My list'!$M$8:$M$57,COUNTIF('My list'!$M$8:$M$57,0)+47),'My list'!$M$8:$M$57,0))),""))</x:f>
      </x:c>
    </x:row>
    <x:row r="55" ht="24" customHeight="1">
      <x:c r="A55" s="18" t="str">
        <x:f>IF(48&gt;COUNTIF('My list'!$L$8:$L$57,"Review contact"),"",IFERROR(IF(INDEX('My list'!$A$8:$A$57,MATCH(SMALL('My list'!$M$8:$M$57,COUNTIF('My list'!$M$8:$M$57,0)+48),'My list'!$M$8:$M$57,0))="","",INDEX('My list'!$A$8:$A$57,MATCH(SMALL('My list'!$M$8:$M$57,COUNTIF('My list'!$M$8:$M$57,0)+48),'My list'!$M$8:$M$57,0))),""))</x:f>
      </x:c>
      <x:c r="B55" s="22" t="str">
        <x:f>IF(48&gt;COUNTIF('My list'!$L$8:$L$57,"Review contact"),"",IFERROR(IF(INDEX('My list'!$I$8:$I$57,MATCH(SMALL('My list'!$M$8:$M$57,COUNTIF('My list'!$M$8:$M$57,0)+48),'My list'!$M$8:$M$57,0))="","",INDEX('My list'!$I$8:$I$57,MATCH(SMALL('My list'!$M$8:$M$57,COUNTIF('My list'!$M$8:$M$57,0)+48),'My list'!$M$8:$M$57,0))),""))</x:f>
      </x:c>
      <x:c r="C55" s="18" t="str">
        <x:f>IF(48&gt;COUNTIF('My list'!$L$8:$L$57,"Review contact"),"",IFERROR(IF(INDEX('My list'!$G$8:$G$57,MATCH(SMALL('My list'!$M$8:$M$57,COUNTIF('My list'!$M$8:$M$57,0)+48),'My list'!$M$8:$M$57,0))="","",INDEX('My list'!$G$8:$G$57,MATCH(SMALL('My list'!$M$8:$M$57,COUNTIF('My list'!$M$8:$M$57,0)+48),'My list'!$M$8:$M$57,0))),""))</x:f>
      </x:c>
      <x:c r="D55" s="18" t="str">
        <x:f>IF(48&gt;COUNTIF('My list'!$L$8:$L$57,"Review contact"),"",IFERROR(IF(INDEX('My list'!$J$8:$J$57,MATCH(SMALL('My list'!$M$8:$M$57,COUNTIF('My list'!$M$8:$M$57,0)+48),'My list'!$M$8:$M$57,0))="","",INDEX('My list'!$J$8:$J$57,MATCH(SMALL('My list'!$M$8:$M$57,COUNTIF('My list'!$M$8:$M$57,0)+48),'My list'!$M$8:$M$57,0))),""))</x:f>
      </x:c>
    </x:row>
    <x:row r="56" ht="24" customHeight="1">
      <x:c r="A56" s="18" t="str">
        <x:f>IF(49&gt;COUNTIF('My list'!$L$8:$L$57,"Review contact"),"",IFERROR(IF(INDEX('My list'!$A$8:$A$57,MATCH(SMALL('My list'!$M$8:$M$57,COUNTIF('My list'!$M$8:$M$57,0)+49),'My list'!$M$8:$M$57,0))="","",INDEX('My list'!$A$8:$A$57,MATCH(SMALL('My list'!$M$8:$M$57,COUNTIF('My list'!$M$8:$M$57,0)+49),'My list'!$M$8:$M$57,0))),""))</x:f>
      </x:c>
      <x:c r="B56" s="22" t="str">
        <x:f>IF(49&gt;COUNTIF('My list'!$L$8:$L$57,"Review contact"),"",IFERROR(IF(INDEX('My list'!$I$8:$I$57,MATCH(SMALL('My list'!$M$8:$M$57,COUNTIF('My list'!$M$8:$M$57,0)+49),'My list'!$M$8:$M$57,0))="","",INDEX('My list'!$I$8:$I$57,MATCH(SMALL('My list'!$M$8:$M$57,COUNTIF('My list'!$M$8:$M$57,0)+49),'My list'!$M$8:$M$57,0))),""))</x:f>
      </x:c>
      <x:c r="C56" s="18" t="str">
        <x:f>IF(49&gt;COUNTIF('My list'!$L$8:$L$57,"Review contact"),"",IFERROR(IF(INDEX('My list'!$G$8:$G$57,MATCH(SMALL('My list'!$M$8:$M$57,COUNTIF('My list'!$M$8:$M$57,0)+49),'My list'!$M$8:$M$57,0))="","",INDEX('My list'!$G$8:$G$57,MATCH(SMALL('My list'!$M$8:$M$57,COUNTIF('My list'!$M$8:$M$57,0)+49),'My list'!$M$8:$M$57,0))),""))</x:f>
      </x:c>
      <x:c r="D56" s="18" t="str">
        <x:f>IF(49&gt;COUNTIF('My list'!$L$8:$L$57,"Review contact"),"",IFERROR(IF(INDEX('My list'!$J$8:$J$57,MATCH(SMALL('My list'!$M$8:$M$57,COUNTIF('My list'!$M$8:$M$57,0)+49),'My list'!$M$8:$M$57,0))="","",INDEX('My list'!$J$8:$J$57,MATCH(SMALL('My list'!$M$8:$M$57,COUNTIF('My list'!$M$8:$M$57,0)+49),'My list'!$M$8:$M$57,0))),""))</x:f>
      </x:c>
    </x:row>
    <x:row r="57" ht="24" customHeight="1">
      <x:c r="A57" s="18" t="str">
        <x:f>IF(50&gt;COUNTIF('My list'!$L$8:$L$57,"Review contact"),"",IFERROR(IF(INDEX('My list'!$A$8:$A$57,MATCH(SMALL('My list'!$M$8:$M$57,COUNTIF('My list'!$M$8:$M$57,0)+50),'My list'!$M$8:$M$57,0))="","",INDEX('My list'!$A$8:$A$57,MATCH(SMALL('My list'!$M$8:$M$57,COUNTIF('My list'!$M$8:$M$57,0)+50),'My list'!$M$8:$M$57,0))),""))</x:f>
      </x:c>
      <x:c r="B57" s="22" t="str">
        <x:f>IF(50&gt;COUNTIF('My list'!$L$8:$L$57,"Review contact"),"",IFERROR(IF(INDEX('My list'!$I$8:$I$57,MATCH(SMALL('My list'!$M$8:$M$57,COUNTIF('My list'!$M$8:$M$57,0)+50),'My list'!$M$8:$M$57,0))="","",INDEX('My list'!$I$8:$I$57,MATCH(SMALL('My list'!$M$8:$M$57,COUNTIF('My list'!$M$8:$M$57,0)+50),'My list'!$M$8:$M$57,0))),""))</x:f>
      </x:c>
      <x:c r="C57" s="18" t="str">
        <x:f>IF(50&gt;COUNTIF('My list'!$L$8:$L$57,"Review contact"),"",IFERROR(IF(INDEX('My list'!$G$8:$G$57,MATCH(SMALL('My list'!$M$8:$M$57,COUNTIF('My list'!$M$8:$M$57,0)+50),'My list'!$M$8:$M$57,0))="","",INDEX('My list'!$G$8:$G$57,MATCH(SMALL('My list'!$M$8:$M$57,COUNTIF('My list'!$M$8:$M$57,0)+50),'My list'!$M$8:$M$57,0))),""))</x:f>
      </x:c>
      <x:c r="D57" s="18" t="str">
        <x:f>IF(50&gt;COUNTIF('My list'!$L$8:$L$57,"Review contact"),"",IFERROR(IF(INDEX('My list'!$J$8:$J$57,MATCH(SMALL('My list'!$M$8:$M$57,COUNTIF('My list'!$M$8:$M$57,0)+50),'My list'!$M$8:$M$57,0))="","",INDEX('My list'!$J$8:$J$57,MATCH(SMALL('My list'!$M$8:$M$57,COUNTIF('My list'!$M$8:$M$57,0)+50),'My list'!$M$8:$M$57,0))),""))</x:f>
      </x:c>
    </x:row>
    <x:row r="60">
      <x:c r="A60"/>
      <x:c r="B60"/>
      <x:c r="C60"/>
    </x:row>
  </x:sheetData>
  <x:mergeCells>
    <x:mergeCell ref="A1:D1"/>
    <x:mergeCell ref="A5:D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42" customHeight="1">
      <x:c r="A1" s="27" t="str">
        <x:v>Endearist · Read me</x:v>
      </x:c>
      <x:c r="B1" s="27"/>
      <x:c r="C1" s="27"/>
      <x:c r="D1" s="27"/>
      <x:c r="E1" s="27"/>
      <x:c r="F1" s="27"/>
    </x:row>
    <x:row r="2" ht="40" customHeight="1">
      <x:c r="A2" s="24"/>
      <x:c r="B2" s="24"/>
      <x:c r="C2" s="24"/>
      <x:c r="D2" s="24"/>
      <x:c r="E2" s="24"/>
      <x:c r="F2" s="24"/>
    </x:row>
    <x:row r="3" ht="40" customHeight="1">
      <x:c r="A3" s="24" t="str">
        <x:v>Start in My list. Example contains fictional contacts. Next actions uses only your own list.</x:v>
      </x:c>
      <x:c r="B3" s="24"/>
      <x:c r="C3" s="24"/>
      <x:c r="D3" s="24"/>
      <x:c r="E3" s="24"/>
      <x:c r="F3" s="24"/>
    </x:row>
    <x:row r="4" ht="40" customHeight="1">
      <x:c r="A4" s="24" t="str">
        <x:v>50 prepared rows. Fill A–J; K–M are calculated. Enter real dates, not free-text descriptions.</x:v>
      </x:c>
      <x:c r="B4" s="24"/>
      <x:c r="C4" s="24"/>
      <x:c r="D4" s="24"/>
      <x:c r="E4" s="24"/>
      <x:c r="F4" s="24"/>
    </x:row>
    <x:row r="5" ht="40" customHeight="1">
      <x:c r="A5" s="24" t="str">
        <x:v>Choose a status deliberately: pending, sent, replied, parked, or Do not contact.</x:v>
      </x:c>
      <x:c r="B5" s="24"/>
      <x:c r="C5" s="24"/>
      <x:c r="D5" s="24"/>
      <x:c r="E5" s="24"/>
      <x:c r="F5" s="24"/>
    </x:row>
    <x:row r="6" ht="40" customHeight="1">
      <x:c r="A6" s="24" t="str">
        <x:v>Only pending/replied contacts with a valid date today or earlier appear in Next actions, oldest dates first.</x:v>
      </x:c>
      <x:c r="B6" s="24"/>
      <x:c r="C6" s="24"/>
      <x:c r="D6" s="24"/>
      <x:c r="E6" s="24"/>
      <x:c r="F6" s="24"/>
    </x:row>
    <x:row r="7" ht="40" customHeight="1">
      <x:c r="A7" s="24" t="str">
        <x:v>Sent, parked and Do not contact never become suggested contacts. Silence does not trigger another message.</x:v>
      </x:c>
      <x:c r="B7" s="24"/>
      <x:c r="C7" s="24"/>
      <x:c r="D7" s="24"/>
      <x:c r="E7" s="24"/>
      <x:c r="F7" s="24"/>
    </x:row>
    <x:row r="8" ht="40" customHeight="1">
      <x:c r="A8" s="24" t="str">
        <x:v>A date is your own plan, not an obligation. Contact someone only when the exchange is welcome.</x:v>
      </x:c>
      <x:c r="B8" s="24"/>
      <x:c r="C8" s="24"/>
      <x:c r="D8" s="24"/>
      <x:c r="E8" s="24"/>
      <x:c r="F8" s="24"/>
    </x:row>
    <x:row r="9" ht="40" customHeight="1">
      <x:c r="A9" s="24" t="str">
        <x:v>This file sends no messages or alerts. It does not verify consent or import into an app.</x:v>
      </x:c>
      <x:c r="B9" s="24"/>
      <x:c r="C9" s="24"/>
      <x:c r="D9" s="24"/>
      <x:c r="E9" s="24"/>
      <x:c r="F9" s="24"/>
    </x:row>
    <x:row r="10" ht="40" customHeight="1">
      <x:c r="A10" s="24" t="str">
        <x:v>Next actions shows up to 50 open tasks. When sorting, always sort the whole table, not one column.</x:v>
      </x:c>
      <x:c r="B10" s="24"/>
      <x:c r="C10" s="24"/>
      <x:c r="D10" s="24"/>
      <x:c r="E10" s="24"/>
      <x:c r="F10" s="24"/>
    </x:row>
    <x:row r="11" ht="40" customHeight="1">
      <x:c r="A11" s="24" t="str">
        <x:v>B3 uses TODAY. Enable automatic calculation. Example dates are explanatory only.</x:v>
      </x:c>
      <x:c r="B11" s="24"/>
      <x:c r="C11" s="24"/>
      <x:c r="D11" s="24"/>
      <x:c r="E11" s="24"/>
      <x:c r="F11" s="24"/>
    </x:row>
    <x:row r="12" ht="40" customHeight="1">
      <x:c r="A12" s="24" t="str">
        <x:v>White cells are inputs; tinted cells contain formulas. Helper column M is reserved for ordering.</x:v>
      </x:c>
      <x:c r="B12" s="24"/>
      <x:c r="C12" s="24"/>
      <x:c r="D12" s="24"/>
      <x:c r="E12" s="24"/>
      <x:c r="F12" s="24"/>
    </x:row>
    <x:row r="13" ht="40" customHeight="1">
      <x:c r="A13" s="24" t="str">
        <x:v>No macros or external data connections. Opening in Google Sheets uploads the file to Google.</x:v>
      </x:c>
      <x:c r="B13" s="24"/>
      <x:c r="C13" s="24"/>
      <x:c r="D13" s="24"/>
      <x:c r="E13" s="24"/>
      <x:c r="F13" s="24"/>
    </x:row>
    <x:row r="14" ht="40" customHeight="1">
      <x:c r="A14" s="24" t="str">
        <x:v>The workbook is usable now. The Endearist app is not released; importing into it is not promised.</x:v>
      </x:c>
      <x:c r="B14" s="24"/>
      <x:c r="C14" s="24"/>
      <x:c r="D14" s="24"/>
      <x:c r="E14" s="24"/>
      <x:c r="F14" s="24"/>
    </x:row>
    <x:row r="15" ht="40" customHeight="1">
      <x:c r="A15" s="24"/>
      <x:c r="B15" s="24"/>
      <x:c r="C15" s="24"/>
      <x:c r="D15" s="24"/>
      <x:c r="E15" s="24"/>
      <x:c r="F15" s="24"/>
    </x:row>
    <x:row r="16" ht="40" customHeight="1">
      <x:c r="A16" s="24"/>
      <x:c r="B16" s="24"/>
      <x:c r="C16" s="24"/>
      <x:c r="D16" s="24"/>
      <x:c r="E16" s="24"/>
      <x:c r="F16" s="24"/>
    </x:row>
    <x:row r="17" ht="40" customHeight="1">
      <x:c r="A17" s="24" t="str">
        <x:v>https://endearist.com/en/templates/networking-tracker/</x:v>
      </x:c>
      <x:c r="B17" s="24"/>
      <x:c r="C17" s="24"/>
      <x:c r="D17" s="24"/>
      <x:c r="E17" s="24"/>
      <x:c r="F17" s="24"/>
    </x:row>
    <x:row r="18" ht="40" customHeight="1">
      <x:c r="A18" s="24"/>
      <x:c r="B18" s="24"/>
      <x:c r="C18" s="24"/>
      <x:c r="D18" s="24"/>
      <x:c r="E18" s="24"/>
      <x:c r="F18" s="24"/>
    </x:row>
  </x:sheetData>
  <x:mergeCells>
    <x:mergeCell ref="A1:F1"/>
    <x:mergeCell ref="A3:F3"/>
    <x:mergeCell ref="A4:F4"/>
    <x:mergeCell ref="A5:F5"/>
    <x:mergeCell ref="A6:F6"/>
    <x:mergeCell ref="A7:F7"/>
    <x:mergeCell ref="A8:F8"/>
    <x:mergeCell ref="A9:F9"/>
    <x:mergeCell ref="A10:F10"/>
    <x:mergeCell ref="A11:F11"/>
    <x:mergeCell ref="A12:F12"/>
    <x:mergeCell ref="A13:F13"/>
    <x:mergeCell ref="A14:F14"/>
    <x:mergeCell ref="A17:F17"/>
  </x:mergeCells>
  <x:pageMargins left="0.7" right="0.7" top="0.75" bottom="0.75" header="0.3" footer="0.3"/>
</x:worksheet>
</file>